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5180" windowHeight="8070" activeTab="1"/>
  </bookViews>
  <sheets>
    <sheet name="Einfache Richtwertmethode" sheetId="4" r:id="rId1"/>
    <sheet name="Erweiterte Richtwertmethode" sheetId="1" r:id="rId2"/>
    <sheet name="Textquellen" sheetId="2" state="hidden" r:id="rId3"/>
  </sheets>
  <definedNames>
    <definedName name="Entscheidungskriterium">Textquellen!$D$2:$D$3</definedName>
    <definedName name="_xlnm.Print_Area" localSheetId="0">'Einfache Richtwertmethode'!$A$1:$H$19</definedName>
    <definedName name="_xlnm.Print_Area" localSheetId="1">'Erweiterte Richtwertmethode'!$A$1:$H$27</definedName>
    <definedName name="Schwankungsbereich">Textquellen!$B$2:$B$11</definedName>
    <definedName name="Skalierungsfaktor">Textquellen!$C$2:$C$6</definedName>
    <definedName name="Verfahrensarten">Textquellen!$A$2:$A$7</definedName>
  </definedNames>
  <calcPr calcId="114210"/>
</workbook>
</file>

<file path=xl/calcChain.xml><?xml version="1.0" encoding="utf-8"?>
<calcChain xmlns="http://schemas.openxmlformats.org/spreadsheetml/2006/main">
  <c r="C14" i="4"/>
  <c r="C15"/>
  <c r="E14"/>
  <c r="E15"/>
  <c r="D14"/>
  <c r="D15"/>
  <c r="F14"/>
  <c r="F15"/>
  <c r="G14"/>
  <c r="G15"/>
  <c r="H14"/>
  <c r="H15"/>
  <c r="E17"/>
  <c r="F17"/>
  <c r="G17"/>
  <c r="H17"/>
  <c r="D17"/>
  <c r="C17"/>
  <c r="C18" i="1"/>
  <c r="C19"/>
  <c r="D18"/>
  <c r="D19"/>
  <c r="E18"/>
  <c r="E19"/>
  <c r="F18"/>
  <c r="F19"/>
  <c r="G18"/>
  <c r="G19"/>
  <c r="H18"/>
  <c r="H19"/>
  <c r="B13"/>
  <c r="D13"/>
  <c r="C21"/>
  <c r="C23"/>
  <c r="D21"/>
  <c r="D23"/>
  <c r="E21"/>
  <c r="E23"/>
  <c r="F21"/>
  <c r="F23"/>
  <c r="G21"/>
  <c r="G23"/>
  <c r="H21"/>
  <c r="H23"/>
  <c r="C22"/>
  <c r="D22"/>
  <c r="E22"/>
  <c r="F22"/>
  <c r="G22"/>
  <c r="H22"/>
  <c r="D25"/>
  <c r="E25"/>
  <c r="F25"/>
  <c r="G25"/>
  <c r="H25"/>
  <c r="C25"/>
</calcChain>
</file>

<file path=xl/sharedStrings.xml><?xml version="1.0" encoding="utf-8"?>
<sst xmlns="http://schemas.openxmlformats.org/spreadsheetml/2006/main" count="50" uniqueCount="37">
  <si>
    <t>bis</t>
  </si>
  <si>
    <t>Leistung</t>
  </si>
  <si>
    <t>Verfahrensart</t>
  </si>
  <si>
    <t>Geschäftszeichen</t>
  </si>
  <si>
    <t>Schwankungsbereich (SB) in %</t>
  </si>
  <si>
    <t>Entscheidungskriterium (EK)</t>
  </si>
  <si>
    <t>Leistungspunkte</t>
  </si>
  <si>
    <t>Preis (netto)</t>
  </si>
  <si>
    <t>Kennzahl = L/P</t>
  </si>
  <si>
    <r>
      <t xml:space="preserve">Errechneter SB
</t>
    </r>
    <r>
      <rPr>
        <sz val="10"/>
        <rFont val="Arial"/>
        <family val="2"/>
      </rPr>
      <t>(ausgehend von Kennzahl des führenden Angebots)</t>
    </r>
  </si>
  <si>
    <t>Freihändige Vergabe (National)</t>
  </si>
  <si>
    <t>Menü Verfahrensarten</t>
  </si>
  <si>
    <t>Menü Schwankungsbereich</t>
  </si>
  <si>
    <t>Kennzahl skaliert</t>
  </si>
  <si>
    <t>Skalierungsfaktor</t>
  </si>
  <si>
    <t>Entscheidungskriterium</t>
  </si>
  <si>
    <t>Preis</t>
  </si>
  <si>
    <t>Legende</t>
  </si>
  <si>
    <t>Eingabefeld</t>
  </si>
  <si>
    <t>Ergebnisfeld</t>
  </si>
  <si>
    <t>Leistung gültiger Angebote</t>
  </si>
  <si>
    <t>Preis gültiger Angebote</t>
  </si>
  <si>
    <t>Bieter/Nr.</t>
  </si>
  <si>
    <t>Öffentliche Ausschreibung 
(National)</t>
  </si>
  <si>
    <t>Beschränkte Ausschreibung 
(National)</t>
  </si>
  <si>
    <t>Offenes Verfahren 
(EU-weit)</t>
  </si>
  <si>
    <t>Nichtoffenes Verfahren 
(EU-weit)</t>
  </si>
  <si>
    <t>Verhandlungsverfahren 
(EU-weit)</t>
  </si>
  <si>
    <t>Ermittlung des wirtschaftlichsten Angebots nach Entscheidungskriterium *</t>
  </si>
  <si>
    <r>
      <t xml:space="preserve">* </t>
    </r>
    <r>
      <rPr>
        <b/>
        <sz val="8"/>
        <rFont val="Arial"/>
        <family val="2"/>
      </rPr>
      <t>Wichtiger Hinweis</t>
    </r>
    <r>
      <rPr>
        <sz val="8"/>
        <rFont val="Arial"/>
      </rPr>
      <t xml:space="preserve">: Die angezeigten skalierten Kennzahlen sind gerundete Werte, die Errechnung der Platzierung erfolgt jedoch aufgrund der Einbeziehung von Nachkommastellen. </t>
    </r>
  </si>
  <si>
    <r>
      <t>* Wichtiger Hinweis</t>
    </r>
    <r>
      <rPr>
        <sz val="8"/>
        <rFont val="Arial"/>
      </rPr>
      <t>: Die Rundungsregeln des Excel-Programms können zu einer Beeinflussung der Ergebnisse führen, d.h. bei gleichem angezeigten Kennzahlenwert kann aufgrund der Abrundung das Angebot innerhalb des Schwankungsbereichs und die gleiche Kennzahl eines anderen Angebots aufgrund einer Aufrundung außerhalb des Schwankungsbereiches liegen, z. B. bei einem SB-Minimum von 489 kann ein Angebot innerhalb des SB (489,09) und ein anderes Angebot außerhalb des SB liegen (488,95). In einem solchen Fall basiert die Aussage "Prüfung des Angebots nach SB" auf den exakten Zahlenwerten und ist der Anzeige "Kennzahl skaliert" vorzuziehen.</t>
    </r>
  </si>
  <si>
    <t>Prüfung des Angebots nach Schwankungsbereich *</t>
  </si>
  <si>
    <t>Ermittlung des wirtschaftlichsten Angebots (L/P)</t>
  </si>
  <si>
    <t>Kennzahl skaliert *</t>
  </si>
  <si>
    <t>Bewertungsmatrix nach UfAB IV - Einfache Richtwertmethode</t>
  </si>
  <si>
    <t>Diese Excel-Datei ist als Hilfsmittel gedacht und soll beispielhaft die Anwendung der Richtwertmethoden nach UfAB IV darstellen. Eine Gewähr bzw. Haftung für Ergebnisse, die mit dem Einsatz dieser Datei ermittelt werden, kann nicht übernommen werden. Eine ggf. auch unbeabsichtigte Änderung der hinterlegten Formeln kann zu unrichtigen Ergebnissen führen.</t>
  </si>
  <si>
    <t>Bewertungsmatrix nach UfAB IV - Erweiterte Richtwertmethode</t>
  </si>
</sst>
</file>

<file path=xl/styles.xml><?xml version="1.0" encoding="utf-8"?>
<styleSheet xmlns="http://schemas.openxmlformats.org/spreadsheetml/2006/main">
  <numFmts count="2">
    <numFmt numFmtId="173" formatCode="0.00000"/>
    <numFmt numFmtId="180" formatCode="#,##0\ &quot;€&quot;"/>
  </numFmts>
  <fonts count="7">
    <font>
      <sz val="10"/>
      <name val="Arial"/>
    </font>
    <font>
      <b/>
      <sz val="10"/>
      <name val="Arial"/>
      <family val="2"/>
    </font>
    <font>
      <b/>
      <sz val="14"/>
      <name val="Arial"/>
      <family val="2"/>
    </font>
    <font>
      <sz val="10"/>
      <name val="Arial"/>
      <family val="2"/>
    </font>
    <font>
      <b/>
      <sz val="10"/>
      <name val="Arial"/>
    </font>
    <font>
      <sz val="8"/>
      <name val="Arial"/>
    </font>
    <font>
      <b/>
      <sz val="8"/>
      <name val="Arial"/>
      <family val="2"/>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42"/>
        <bgColor indexed="64"/>
      </patternFill>
    </fill>
  </fills>
  <borders count="40">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109">
    <xf numFmtId="0" fontId="0" fillId="0" borderId="0" xfId="0"/>
    <xf numFmtId="0" fontId="0" fillId="2" borderId="0" xfId="0" applyFill="1"/>
    <xf numFmtId="0" fontId="0" fillId="3" borderId="1" xfId="0" applyFill="1" applyBorder="1" applyAlignment="1">
      <alignment horizontal="center" vertical="center"/>
    </xf>
    <xf numFmtId="0" fontId="1" fillId="4" borderId="2" xfId="0" applyFont="1" applyFill="1" applyBorder="1" applyAlignment="1">
      <alignment vertical="center"/>
    </xf>
    <xf numFmtId="0" fontId="1" fillId="4" borderId="3" xfId="0" applyFont="1" applyFill="1" applyBorder="1" applyAlignment="1">
      <alignment vertical="center"/>
    </xf>
    <xf numFmtId="0" fontId="1" fillId="4" borderId="3" xfId="0" applyFont="1" applyFill="1" applyBorder="1" applyAlignment="1">
      <alignment vertical="center" wrapText="1"/>
    </xf>
    <xf numFmtId="0" fontId="1" fillId="4" borderId="4" xfId="0" applyFont="1" applyFill="1" applyBorder="1" applyAlignment="1">
      <alignment vertical="center" wrapText="1"/>
    </xf>
    <xf numFmtId="0" fontId="0" fillId="2" borderId="0" xfId="0" applyFill="1" applyAlignment="1">
      <alignment vertical="center"/>
    </xf>
    <xf numFmtId="0" fontId="1" fillId="2" borderId="0" xfId="0" applyFont="1" applyFill="1" applyBorder="1" applyAlignment="1">
      <alignment horizontal="center" vertical="center"/>
    </xf>
    <xf numFmtId="0" fontId="0" fillId="2" borderId="0" xfId="0" applyFill="1" applyBorder="1" applyAlignment="1">
      <alignment vertical="center"/>
    </xf>
    <xf numFmtId="0" fontId="1" fillId="4" borderId="5" xfId="0" applyFont="1" applyFill="1" applyBorder="1" applyAlignment="1">
      <alignment vertical="center"/>
    </xf>
    <xf numFmtId="0" fontId="1" fillId="4" borderId="6" xfId="0" applyFont="1" applyFill="1" applyBorder="1" applyAlignment="1">
      <alignment horizontal="center" vertical="center"/>
    </xf>
    <xf numFmtId="0" fontId="1" fillId="4" borderId="7" xfId="0" applyFont="1" applyFill="1" applyBorder="1" applyAlignment="1">
      <alignment horizontal="center" vertical="center"/>
    </xf>
    <xf numFmtId="0" fontId="0" fillId="2" borderId="0" xfId="0" applyFill="1" applyAlignment="1">
      <alignment vertical="center" wrapText="1"/>
    </xf>
    <xf numFmtId="1" fontId="0" fillId="4" borderId="8" xfId="0" applyNumberFormat="1" applyFill="1" applyBorder="1" applyAlignment="1">
      <alignment horizontal="center" vertical="center"/>
    </xf>
    <xf numFmtId="0" fontId="4" fillId="2" borderId="0" xfId="0" applyFont="1" applyFill="1" applyAlignment="1">
      <alignment vertical="center"/>
    </xf>
    <xf numFmtId="0" fontId="1" fillId="0" borderId="0" xfId="0" applyFont="1"/>
    <xf numFmtId="3" fontId="0" fillId="3" borderId="4" xfId="0" applyNumberFormat="1" applyFill="1" applyBorder="1" applyAlignment="1">
      <alignment horizontal="center" vertical="center" wrapText="1"/>
    </xf>
    <xf numFmtId="0" fontId="0" fillId="2" borderId="9" xfId="0" applyFill="1" applyBorder="1"/>
    <xf numFmtId="0" fontId="0" fillId="2" borderId="10" xfId="0" applyFill="1" applyBorder="1"/>
    <xf numFmtId="0" fontId="0" fillId="2" borderId="11" xfId="0" applyFill="1" applyBorder="1"/>
    <xf numFmtId="0" fontId="2" fillId="2" borderId="12" xfId="0" applyFont="1" applyFill="1" applyBorder="1"/>
    <xf numFmtId="0" fontId="0" fillId="2" borderId="0" xfId="0" applyFill="1" applyBorder="1"/>
    <xf numFmtId="0" fontId="0" fillId="2" borderId="13" xfId="0" applyFill="1" applyBorder="1"/>
    <xf numFmtId="0" fontId="0" fillId="2" borderId="12" xfId="0" applyFill="1" applyBorder="1"/>
    <xf numFmtId="1" fontId="0" fillId="2" borderId="0" xfId="0" applyNumberFormat="1" applyFill="1" applyBorder="1" applyAlignment="1">
      <alignment vertical="center"/>
    </xf>
    <xf numFmtId="0" fontId="0" fillId="2" borderId="13" xfId="0" applyFill="1" applyBorder="1" applyAlignment="1">
      <alignment vertical="center"/>
    </xf>
    <xf numFmtId="0" fontId="1" fillId="2" borderId="14" xfId="0" applyFont="1" applyFill="1" applyBorder="1" applyAlignment="1">
      <alignment horizontal="center" vertical="center"/>
    </xf>
    <xf numFmtId="0" fontId="0" fillId="2" borderId="9" xfId="0" applyFill="1" applyBorder="1" applyAlignment="1">
      <alignment vertical="center"/>
    </xf>
    <xf numFmtId="0" fontId="0" fillId="2" borderId="15" xfId="0" applyFill="1" applyBorder="1" applyAlignment="1">
      <alignment vertical="center"/>
    </xf>
    <xf numFmtId="0" fontId="1" fillId="2" borderId="9" xfId="0" applyFont="1" applyFill="1" applyBorder="1" applyAlignment="1">
      <alignment vertical="center"/>
    </xf>
    <xf numFmtId="2" fontId="0" fillId="2" borderId="0" xfId="0" applyNumberFormat="1" applyFill="1" applyBorder="1"/>
    <xf numFmtId="2" fontId="0" fillId="2" borderId="13" xfId="0" applyNumberFormat="1" applyFill="1" applyBorder="1"/>
    <xf numFmtId="3" fontId="0" fillId="0" borderId="0" xfId="0" applyNumberFormat="1"/>
    <xf numFmtId="1"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1" fontId="1" fillId="4" borderId="5" xfId="0" applyNumberFormat="1" applyFont="1" applyFill="1" applyBorder="1" applyAlignment="1">
      <alignment horizontal="left" vertical="center" wrapText="1"/>
    </xf>
    <xf numFmtId="0" fontId="1" fillId="4" borderId="5" xfId="0" applyFont="1" applyFill="1" applyBorder="1" applyAlignment="1">
      <alignment vertical="center" wrapText="1"/>
    </xf>
    <xf numFmtId="1" fontId="1" fillId="5" borderId="5" xfId="0" applyNumberFormat="1" applyFont="1" applyFill="1" applyBorder="1" applyAlignment="1">
      <alignment horizontal="center" vertical="center"/>
    </xf>
    <xf numFmtId="0" fontId="4" fillId="5" borderId="6" xfId="0" applyFont="1" applyFill="1" applyBorder="1" applyAlignment="1">
      <alignment horizontal="center" vertical="center"/>
    </xf>
    <xf numFmtId="1" fontId="0" fillId="5" borderId="1" xfId="0" applyNumberFormat="1" applyFill="1" applyBorder="1" applyAlignment="1">
      <alignment horizontal="center" vertical="center"/>
    </xf>
    <xf numFmtId="0" fontId="0" fillId="5" borderId="9" xfId="0" applyFill="1" applyBorder="1" applyAlignment="1">
      <alignment horizontal="center" vertical="center" wrapText="1"/>
    </xf>
    <xf numFmtId="0" fontId="0" fillId="5" borderId="16" xfId="0" applyFill="1" applyBorder="1" applyAlignment="1">
      <alignment horizontal="center" vertical="center" wrapText="1"/>
    </xf>
    <xf numFmtId="0" fontId="0" fillId="5" borderId="11" xfId="0" applyFill="1" applyBorder="1" applyAlignment="1">
      <alignment horizontal="center" vertical="center" wrapText="1"/>
    </xf>
    <xf numFmtId="180" fontId="1" fillId="5" borderId="17" xfId="0" applyNumberFormat="1" applyFont="1" applyFill="1" applyBorder="1" applyAlignment="1">
      <alignment horizontal="center" vertical="center" wrapText="1"/>
    </xf>
    <xf numFmtId="180" fontId="1" fillId="5" borderId="18" xfId="0" applyNumberFormat="1" applyFont="1" applyFill="1" applyBorder="1" applyAlignment="1">
      <alignment horizontal="center" vertical="center" wrapText="1"/>
    </xf>
    <xf numFmtId="180" fontId="1" fillId="5" borderId="19" xfId="0" applyNumberFormat="1" applyFont="1" applyFill="1" applyBorder="1" applyAlignment="1">
      <alignment horizontal="center" vertical="center" wrapText="1"/>
    </xf>
    <xf numFmtId="3" fontId="0" fillId="2" borderId="0" xfId="0" applyNumberFormat="1" applyFill="1" applyBorder="1" applyAlignment="1">
      <alignment vertical="center"/>
    </xf>
    <xf numFmtId="3" fontId="0" fillId="2" borderId="13" xfId="0" applyNumberFormat="1" applyFill="1" applyBorder="1" applyAlignment="1">
      <alignment vertical="center"/>
    </xf>
    <xf numFmtId="0" fontId="0" fillId="0" borderId="20" xfId="0" applyFill="1" applyBorder="1"/>
    <xf numFmtId="0" fontId="0" fillId="5" borderId="18" xfId="0" applyFill="1" applyBorder="1"/>
    <xf numFmtId="0" fontId="0" fillId="2" borderId="21" xfId="0" applyFill="1" applyBorder="1"/>
    <xf numFmtId="0" fontId="1" fillId="2" borderId="22" xfId="0" applyFont="1" applyFill="1" applyBorder="1"/>
    <xf numFmtId="0" fontId="4" fillId="5" borderId="7" xfId="0" applyFont="1" applyFill="1" applyBorder="1" applyAlignment="1">
      <alignment horizontal="center" vertical="center"/>
    </xf>
    <xf numFmtId="3" fontId="1" fillId="5" borderId="23" xfId="0" applyNumberFormat="1" applyFont="1" applyFill="1" applyBorder="1" applyAlignment="1">
      <alignment horizontal="center" vertical="center" wrapText="1"/>
    </xf>
    <xf numFmtId="3" fontId="1" fillId="5" borderId="24" xfId="0" applyNumberFormat="1" applyFont="1" applyFill="1" applyBorder="1" applyAlignment="1">
      <alignment horizontal="center" vertical="center" wrapText="1"/>
    </xf>
    <xf numFmtId="3" fontId="1" fillId="5" borderId="20" xfId="0" applyNumberFormat="1" applyFont="1" applyFill="1" applyBorder="1" applyAlignment="1">
      <alignment horizontal="center" vertical="center" wrapText="1"/>
    </xf>
    <xf numFmtId="0" fontId="1" fillId="4" borderId="25" xfId="0" applyFont="1" applyFill="1" applyBorder="1" applyAlignment="1">
      <alignment horizontal="center" vertical="center"/>
    </xf>
    <xf numFmtId="0" fontId="0" fillId="4" borderId="5" xfId="0" applyFill="1" applyBorder="1" applyAlignment="1">
      <alignment vertical="center"/>
    </xf>
    <xf numFmtId="0" fontId="0" fillId="4" borderId="26" xfId="0" applyFill="1" applyBorder="1" applyAlignment="1">
      <alignment vertical="center"/>
    </xf>
    <xf numFmtId="0" fontId="0" fillId="4" borderId="3" xfId="0" applyFill="1" applyBorder="1" applyAlignment="1">
      <alignment vertical="center"/>
    </xf>
    <xf numFmtId="0" fontId="0" fillId="4" borderId="3" xfId="0" applyFill="1" applyBorder="1" applyAlignment="1">
      <alignment vertical="center" wrapText="1"/>
    </xf>
    <xf numFmtId="0" fontId="4" fillId="5" borderId="25" xfId="0" applyFont="1" applyFill="1" applyBorder="1" applyAlignment="1">
      <alignment horizontal="center" vertical="center"/>
    </xf>
    <xf numFmtId="0" fontId="1" fillId="4" borderId="9" xfId="0" applyFont="1" applyFill="1" applyBorder="1" applyAlignment="1">
      <alignment vertical="center" wrapText="1"/>
    </xf>
    <xf numFmtId="0" fontId="0" fillId="4" borderId="27" xfId="0" applyFill="1" applyBorder="1" applyAlignment="1">
      <alignment vertical="center" wrapText="1"/>
    </xf>
    <xf numFmtId="0" fontId="0" fillId="4" borderId="28" xfId="0" applyFill="1" applyBorder="1" applyAlignment="1">
      <alignment vertical="center" wrapText="1"/>
    </xf>
    <xf numFmtId="0" fontId="0" fillId="4" borderId="16"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4" fillId="4" borderId="14" xfId="0" applyFont="1" applyFill="1" applyBorder="1" applyAlignment="1">
      <alignment vertical="center" wrapText="1"/>
    </xf>
    <xf numFmtId="0" fontId="4" fillId="4" borderId="5" xfId="0" applyFont="1" applyFill="1" applyBorder="1" applyAlignment="1">
      <alignment vertical="center"/>
    </xf>
    <xf numFmtId="0" fontId="1" fillId="4" borderId="14" xfId="0" applyFont="1" applyFill="1" applyBorder="1" applyAlignment="1">
      <alignment vertical="center" wrapText="1"/>
    </xf>
    <xf numFmtId="1" fontId="0" fillId="5" borderId="14" xfId="0" applyNumberFormat="1" applyFill="1" applyBorder="1" applyAlignment="1">
      <alignment horizontal="center" vertical="center"/>
    </xf>
    <xf numFmtId="0" fontId="0" fillId="0" borderId="0" xfId="0" applyAlignment="1">
      <alignment wrapText="1"/>
    </xf>
    <xf numFmtId="0" fontId="4" fillId="4" borderId="5" xfId="0" applyFont="1" applyFill="1" applyBorder="1" applyAlignment="1">
      <alignment vertical="center" wrapText="1"/>
    </xf>
    <xf numFmtId="0" fontId="5" fillId="2" borderId="0" xfId="0" applyFont="1" applyFill="1"/>
    <xf numFmtId="0" fontId="3" fillId="3" borderId="1" xfId="0" applyFont="1" applyFill="1" applyBorder="1" applyAlignment="1">
      <alignment horizontal="center" vertical="center"/>
    </xf>
    <xf numFmtId="0" fontId="0" fillId="2" borderId="29" xfId="0" applyFill="1" applyBorder="1"/>
    <xf numFmtId="0" fontId="0" fillId="2" borderId="30" xfId="0" applyFill="1" applyBorder="1"/>
    <xf numFmtId="0" fontId="0" fillId="2" borderId="15" xfId="0" applyFill="1" applyBorder="1"/>
    <xf numFmtId="0" fontId="5" fillId="2" borderId="15" xfId="0" applyFont="1" applyFill="1" applyBorder="1" applyAlignment="1">
      <alignment wrapText="1"/>
    </xf>
    <xf numFmtId="0" fontId="0" fillId="4" borderId="31" xfId="0" applyFill="1" applyBorder="1" applyAlignment="1">
      <alignment vertical="center" wrapText="1"/>
    </xf>
    <xf numFmtId="173" fontId="3" fillId="5" borderId="32" xfId="0" applyNumberFormat="1" applyFont="1" applyFill="1" applyBorder="1" applyAlignment="1">
      <alignment horizontal="center" vertical="center"/>
    </xf>
    <xf numFmtId="173" fontId="3" fillId="5" borderId="33" xfId="0" applyNumberFormat="1" applyFont="1" applyFill="1" applyBorder="1" applyAlignment="1">
      <alignment horizontal="center" vertical="center"/>
    </xf>
    <xf numFmtId="173" fontId="3" fillId="5" borderId="34" xfId="0" applyNumberFormat="1" applyFont="1" applyFill="1" applyBorder="1" applyAlignment="1">
      <alignment horizontal="center" vertical="center"/>
    </xf>
    <xf numFmtId="3" fontId="0" fillId="3" borderId="35" xfId="0" applyNumberFormat="1" applyFill="1" applyBorder="1" applyAlignment="1">
      <alignment horizontal="center" vertical="center"/>
    </xf>
    <xf numFmtId="3" fontId="0" fillId="3" borderId="24" xfId="0" applyNumberFormat="1" applyFill="1" applyBorder="1" applyAlignment="1">
      <alignment horizontal="center" vertical="center"/>
    </xf>
    <xf numFmtId="3" fontId="0" fillId="3" borderId="23" xfId="0" applyNumberFormat="1" applyFill="1" applyBorder="1" applyAlignment="1">
      <alignment horizontal="center" vertical="center"/>
    </xf>
    <xf numFmtId="3" fontId="0" fillId="3" borderId="20" xfId="0" applyNumberFormat="1" applyFill="1" applyBorder="1" applyAlignment="1">
      <alignment horizontal="center" vertical="center"/>
    </xf>
    <xf numFmtId="180" fontId="0" fillId="3" borderId="36" xfId="0" applyNumberFormat="1" applyFill="1" applyBorder="1" applyAlignment="1">
      <alignment horizontal="center" vertical="center"/>
    </xf>
    <xf numFmtId="180" fontId="0" fillId="3" borderId="37" xfId="0" applyNumberFormat="1" applyFill="1" applyBorder="1" applyAlignment="1">
      <alignment horizontal="center" vertical="center"/>
    </xf>
    <xf numFmtId="180" fontId="0" fillId="3" borderId="38" xfId="0" applyNumberFormat="1" applyFill="1" applyBorder="1" applyAlignment="1">
      <alignment horizontal="center" vertical="center"/>
    </xf>
    <xf numFmtId="173" fontId="0" fillId="5" borderId="36" xfId="0" applyNumberFormat="1" applyFill="1" applyBorder="1" applyAlignment="1" applyProtection="1">
      <alignment horizontal="center" vertical="center"/>
    </xf>
    <xf numFmtId="173" fontId="0" fillId="5" borderId="37" xfId="0" applyNumberFormat="1" applyFill="1" applyBorder="1" applyAlignment="1" applyProtection="1">
      <alignment horizontal="center" vertical="center"/>
    </xf>
    <xf numFmtId="173" fontId="0" fillId="5" borderId="17" xfId="0" applyNumberFormat="1" applyFill="1" applyBorder="1" applyAlignment="1" applyProtection="1">
      <alignment horizontal="center" vertical="center"/>
    </xf>
    <xf numFmtId="173" fontId="0" fillId="5" borderId="19" xfId="0" applyNumberFormat="1" applyFill="1" applyBorder="1" applyAlignment="1" applyProtection="1">
      <alignment horizontal="center" vertical="center"/>
    </xf>
    <xf numFmtId="173" fontId="0" fillId="5" borderId="18" xfId="0" applyNumberFormat="1" applyFill="1" applyBorder="1" applyAlignment="1" applyProtection="1">
      <alignment horizontal="center" vertical="center"/>
    </xf>
    <xf numFmtId="180" fontId="0" fillId="3" borderId="39" xfId="0" applyNumberFormat="1" applyFill="1" applyBorder="1" applyAlignment="1">
      <alignment horizontal="center" vertical="center"/>
    </xf>
    <xf numFmtId="180" fontId="0" fillId="3" borderId="33" xfId="0" applyNumberFormat="1" applyFill="1" applyBorder="1" applyAlignment="1">
      <alignment horizontal="center" vertical="center"/>
    </xf>
    <xf numFmtId="180" fontId="0" fillId="3" borderId="34" xfId="0" applyNumberFormat="1" applyFill="1" applyBorder="1" applyAlignment="1">
      <alignment horizontal="center" vertical="center"/>
    </xf>
    <xf numFmtId="0" fontId="0" fillId="2" borderId="0" xfId="0" applyFill="1" applyProtection="1"/>
    <xf numFmtId="0" fontId="0" fillId="2" borderId="0" xfId="0" applyFill="1" applyAlignment="1" applyProtection="1">
      <alignment vertical="center"/>
    </xf>
    <xf numFmtId="0" fontId="4" fillId="2" borderId="0" xfId="0" applyFont="1" applyFill="1" applyAlignment="1" applyProtection="1">
      <alignment vertical="center"/>
    </xf>
    <xf numFmtId="180" fontId="0" fillId="3" borderId="39" xfId="0" applyNumberFormat="1" applyFill="1" applyBorder="1" applyAlignment="1" applyProtection="1">
      <alignment horizontal="center" vertical="center"/>
    </xf>
    <xf numFmtId="0" fontId="5" fillId="2" borderId="12" xfId="0" applyNumberFormat="1" applyFont="1" applyFill="1" applyBorder="1" applyAlignment="1">
      <alignment horizontal="left" vertical="center" wrapText="1"/>
    </xf>
    <xf numFmtId="0" fontId="5" fillId="0" borderId="0" xfId="0" applyFont="1" applyBorder="1" applyAlignment="1">
      <alignment horizontal="left" vertical="center"/>
    </xf>
    <xf numFmtId="0" fontId="6" fillId="2" borderId="15" xfId="0" applyFont="1" applyFill="1" applyBorder="1" applyAlignment="1">
      <alignment horizontal="left" vertical="center" wrapText="1"/>
    </xf>
    <xf numFmtId="0" fontId="0" fillId="0" borderId="29" xfId="0" applyBorder="1" applyAlignment="1"/>
    <xf numFmtId="0" fontId="5" fillId="0" borderId="0" xfId="0" applyFont="1" applyAlignment="1">
      <alignment horizontal="left" vertical="center"/>
    </xf>
  </cellXfs>
  <cellStyles count="1">
    <cellStyle name="Normal" xfId="0" builtinId="0"/>
  </cellStyles>
  <dxfs count="2">
    <dxf>
      <font>
        <b/>
        <i val="0"/>
        <condense val="0"/>
        <extend val="0"/>
        <color indexed="10"/>
      </font>
    </dxf>
    <dxf>
      <font>
        <b/>
        <i val="0"/>
        <condense val="0"/>
        <extend val="0"/>
        <color indexed="17"/>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L21"/>
  <sheetViews>
    <sheetView showGridLines="0" zoomScale="80" zoomScaleNormal="80" zoomScaleSheetLayoutView="75" workbookViewId="0">
      <selection activeCell="B27" sqref="B27"/>
    </sheetView>
  </sheetViews>
  <sheetFormatPr defaultColWidth="11.42578125" defaultRowHeight="12.75"/>
  <cols>
    <col min="1" max="1" width="51.85546875" style="1" customWidth="1"/>
    <col min="2" max="2" width="25.7109375" style="1" customWidth="1"/>
    <col min="3" max="8" width="15.7109375" style="1" customWidth="1"/>
    <col min="9" max="12" width="11.42578125" style="100"/>
    <col min="13" max="16384" width="11.42578125" style="1"/>
  </cols>
  <sheetData>
    <row r="1" spans="1:12">
      <c r="A1" s="18"/>
      <c r="B1" s="19"/>
      <c r="C1" s="19"/>
      <c r="D1" s="19"/>
      <c r="E1" s="19"/>
      <c r="F1" s="19"/>
      <c r="G1" s="19"/>
      <c r="H1" s="20"/>
    </row>
    <row r="2" spans="1:12" ht="18">
      <c r="A2" s="21" t="s">
        <v>34</v>
      </c>
      <c r="B2" s="22"/>
      <c r="C2" s="22"/>
      <c r="D2" s="22"/>
      <c r="E2" s="22"/>
      <c r="F2" s="22"/>
      <c r="G2" s="22"/>
      <c r="H2" s="23"/>
    </row>
    <row r="3" spans="1:12" ht="18">
      <c r="A3" s="21"/>
      <c r="B3" s="22"/>
      <c r="C3" s="22"/>
      <c r="D3" s="22"/>
      <c r="E3" s="22"/>
      <c r="F3" s="22"/>
      <c r="G3" s="22"/>
      <c r="H3" s="23"/>
    </row>
    <row r="4" spans="1:12" ht="39" customHeight="1" thickBot="1">
      <c r="A4" s="104" t="s">
        <v>35</v>
      </c>
      <c r="B4" s="105"/>
      <c r="C4" s="105"/>
      <c r="D4" s="22"/>
      <c r="E4" s="22"/>
      <c r="F4" s="22"/>
      <c r="G4" s="22"/>
      <c r="H4" s="23"/>
    </row>
    <row r="5" spans="1:12">
      <c r="A5" s="24"/>
      <c r="B5" s="22"/>
      <c r="C5" s="22"/>
      <c r="D5" s="22"/>
      <c r="E5" s="22"/>
      <c r="F5" s="22"/>
      <c r="G5" s="52" t="s">
        <v>17</v>
      </c>
      <c r="H5" s="49" t="s">
        <v>18</v>
      </c>
    </row>
    <row r="6" spans="1:12" ht="13.5" thickBot="1">
      <c r="A6" s="24"/>
      <c r="B6" s="22"/>
      <c r="C6" s="22"/>
      <c r="D6" s="22"/>
      <c r="E6" s="22"/>
      <c r="F6" s="22"/>
      <c r="G6" s="51"/>
      <c r="H6" s="50" t="s">
        <v>19</v>
      </c>
    </row>
    <row r="7" spans="1:12" s="7" customFormat="1" ht="39" customHeight="1" thickBot="1">
      <c r="A7" s="36" t="s">
        <v>2</v>
      </c>
      <c r="B7" s="34" t="s">
        <v>23</v>
      </c>
      <c r="C7" s="25"/>
      <c r="D7" s="9"/>
      <c r="E7" s="9"/>
      <c r="F7" s="9"/>
      <c r="G7" s="9"/>
      <c r="H7" s="26"/>
      <c r="I7" s="101"/>
      <c r="J7" s="101"/>
      <c r="K7" s="101"/>
      <c r="L7" s="101"/>
    </row>
    <row r="8" spans="1:12" s="7" customFormat="1" ht="13.5" thickBot="1">
      <c r="A8" s="36" t="s">
        <v>3</v>
      </c>
      <c r="B8" s="2"/>
      <c r="C8" s="9"/>
      <c r="D8" s="9"/>
      <c r="E8" s="9"/>
      <c r="F8" s="9"/>
      <c r="G8" s="9"/>
      <c r="H8" s="26"/>
      <c r="I8" s="101"/>
      <c r="J8" s="101"/>
      <c r="K8" s="101"/>
      <c r="L8" s="101"/>
    </row>
    <row r="9" spans="1:12" s="7" customFormat="1">
      <c r="A9" s="28"/>
      <c r="B9" s="9"/>
      <c r="C9" s="9"/>
      <c r="D9" s="9"/>
      <c r="E9" s="9"/>
      <c r="F9" s="9"/>
      <c r="G9" s="9"/>
      <c r="H9" s="26"/>
      <c r="I9" s="101"/>
      <c r="J9" s="101"/>
      <c r="K9" s="101"/>
      <c r="L9" s="101"/>
    </row>
    <row r="10" spans="1:12" s="7" customFormat="1" ht="13.5" thickBot="1">
      <c r="A10" s="29"/>
      <c r="B10" s="9"/>
      <c r="C10" s="9"/>
      <c r="D10" s="9"/>
      <c r="E10" s="9"/>
      <c r="F10" s="9"/>
      <c r="G10" s="9"/>
      <c r="H10" s="26"/>
      <c r="I10" s="101"/>
      <c r="J10" s="101"/>
      <c r="K10" s="101"/>
      <c r="L10" s="101"/>
    </row>
    <row r="11" spans="1:12" s="7" customFormat="1" ht="13.5" thickBot="1">
      <c r="A11" s="10" t="s">
        <v>22</v>
      </c>
      <c r="B11" s="58"/>
      <c r="C11" s="57">
        <v>1</v>
      </c>
      <c r="D11" s="11">
        <v>2</v>
      </c>
      <c r="E11" s="12">
        <v>3</v>
      </c>
      <c r="F11" s="12">
        <v>4</v>
      </c>
      <c r="G11" s="12">
        <v>5</v>
      </c>
      <c r="H11" s="12">
        <v>6</v>
      </c>
      <c r="I11" s="101"/>
      <c r="J11" s="101"/>
      <c r="K11" s="101"/>
      <c r="L11" s="101"/>
    </row>
    <row r="12" spans="1:12" s="7" customFormat="1" ht="18.75" customHeight="1">
      <c r="A12" s="3" t="s">
        <v>6</v>
      </c>
      <c r="B12" s="59"/>
      <c r="C12" s="85">
        <v>3500</v>
      </c>
      <c r="D12" s="86">
        <v>3000</v>
      </c>
      <c r="E12" s="86">
        <v>4000</v>
      </c>
      <c r="F12" s="86">
        <v>5000</v>
      </c>
      <c r="G12" s="86">
        <v>6000</v>
      </c>
      <c r="H12" s="88">
        <v>7000</v>
      </c>
      <c r="I12" s="101"/>
      <c r="J12" s="101"/>
      <c r="K12" s="101"/>
      <c r="L12" s="101"/>
    </row>
    <row r="13" spans="1:12" s="7" customFormat="1" ht="21" customHeight="1">
      <c r="A13" s="4" t="s">
        <v>7</v>
      </c>
      <c r="B13" s="60"/>
      <c r="C13" s="97">
        <v>1900000</v>
      </c>
      <c r="D13" s="103">
        <v>2220000</v>
      </c>
      <c r="E13" s="98">
        <v>3000000</v>
      </c>
      <c r="F13" s="98">
        <v>2765890</v>
      </c>
      <c r="G13" s="98">
        <v>2900000</v>
      </c>
      <c r="H13" s="99">
        <v>2300000</v>
      </c>
      <c r="I13" s="101"/>
      <c r="J13" s="101"/>
      <c r="K13" s="101"/>
      <c r="L13" s="101"/>
    </row>
    <row r="14" spans="1:12" s="7" customFormat="1" ht="22.5" customHeight="1" thickBot="1">
      <c r="A14" s="5" t="s">
        <v>8</v>
      </c>
      <c r="B14" s="81"/>
      <c r="C14" s="82">
        <f t="shared" ref="C14:H14" si="0">C12/C13</f>
        <v>1.8421052631578947E-3</v>
      </c>
      <c r="D14" s="83">
        <f t="shared" si="0"/>
        <v>1.3513513513513514E-3</v>
      </c>
      <c r="E14" s="83">
        <f t="shared" si="0"/>
        <v>1.3333333333333333E-3</v>
      </c>
      <c r="F14" s="83">
        <f t="shared" si="0"/>
        <v>1.8077363886488617E-3</v>
      </c>
      <c r="G14" s="83">
        <f t="shared" si="0"/>
        <v>2.0689655172413794E-3</v>
      </c>
      <c r="H14" s="84">
        <f t="shared" si="0"/>
        <v>3.0434782608695652E-3</v>
      </c>
      <c r="I14" s="101"/>
      <c r="J14" s="101"/>
      <c r="K14" s="101"/>
      <c r="L14" s="101"/>
    </row>
    <row r="15" spans="1:12" s="7" customFormat="1" ht="38.25" customHeight="1" thickBot="1">
      <c r="A15" s="6" t="s">
        <v>33</v>
      </c>
      <c r="B15" s="17">
        <v>100000</v>
      </c>
      <c r="C15" s="38">
        <f t="shared" ref="C15:H15" si="1">C14*$B$15</f>
        <v>184.21052631578948</v>
      </c>
      <c r="D15" s="38">
        <f t="shared" si="1"/>
        <v>135.13513513513513</v>
      </c>
      <c r="E15" s="38">
        <f t="shared" si="1"/>
        <v>133.33333333333334</v>
      </c>
      <c r="F15" s="38">
        <f t="shared" si="1"/>
        <v>180.77363886488618</v>
      </c>
      <c r="G15" s="38">
        <f t="shared" si="1"/>
        <v>206.89655172413794</v>
      </c>
      <c r="H15" s="38">
        <f t="shared" si="1"/>
        <v>304.3478260869565</v>
      </c>
      <c r="I15" s="101"/>
      <c r="J15" s="101"/>
      <c r="K15" s="101"/>
      <c r="L15" s="101"/>
    </row>
    <row r="16" spans="1:12" s="7" customFormat="1" ht="13.5" thickBot="1">
      <c r="A16" s="30"/>
      <c r="B16" s="9"/>
      <c r="C16" s="9"/>
      <c r="D16" s="9"/>
      <c r="E16" s="9"/>
      <c r="F16" s="9"/>
      <c r="G16" s="9"/>
      <c r="H16" s="26"/>
      <c r="I16" s="101"/>
      <c r="J16" s="101"/>
      <c r="K16" s="101"/>
      <c r="L16" s="101"/>
    </row>
    <row r="17" spans="1:12" s="15" customFormat="1" ht="13.5" thickBot="1">
      <c r="A17" s="74" t="s">
        <v>32</v>
      </c>
      <c r="B17" s="70"/>
      <c r="C17" s="62">
        <f t="shared" ref="C17:H17" si="2">RANK(C15,$C$15:$IV$15)</f>
        <v>3</v>
      </c>
      <c r="D17" s="39">
        <f t="shared" si="2"/>
        <v>5</v>
      </c>
      <c r="E17" s="39">
        <f t="shared" si="2"/>
        <v>6</v>
      </c>
      <c r="F17" s="39">
        <f t="shared" si="2"/>
        <v>4</v>
      </c>
      <c r="G17" s="39">
        <f t="shared" si="2"/>
        <v>2</v>
      </c>
      <c r="H17" s="39">
        <f t="shared" si="2"/>
        <v>1</v>
      </c>
      <c r="I17" s="102"/>
      <c r="J17" s="102"/>
      <c r="K17" s="102"/>
      <c r="L17" s="102"/>
    </row>
    <row r="18" spans="1:12">
      <c r="A18" s="24"/>
      <c r="B18" s="22"/>
      <c r="C18" s="22"/>
      <c r="D18" s="22"/>
      <c r="E18" s="22"/>
      <c r="F18" s="22"/>
      <c r="G18" s="22"/>
      <c r="H18" s="23"/>
    </row>
    <row r="19" spans="1:12" ht="34.5" thickBot="1">
      <c r="A19" s="80" t="s">
        <v>29</v>
      </c>
      <c r="B19" s="77"/>
      <c r="C19" s="77"/>
      <c r="D19" s="77"/>
      <c r="E19" s="77"/>
      <c r="F19" s="77"/>
      <c r="G19" s="77"/>
      <c r="H19" s="78"/>
    </row>
    <row r="21" spans="1:12">
      <c r="B21" s="75"/>
      <c r="C21" s="75"/>
    </row>
  </sheetData>
  <sheetProtection password="F725" sheet="1" objects="1" scenarios="1" formatCells="0"/>
  <protectedRanges>
    <protectedRange sqref="I1:IV65536" name="freier Bereich"/>
    <protectedRange sqref="B7" name="Verfahrensart"/>
    <protectedRange sqref="B8" name="Geschäftszeichen"/>
    <protectedRange sqref="C12:H13" name="Leistungsbereich"/>
    <protectedRange sqref="B15" name="Skalierung"/>
  </protectedRanges>
  <mergeCells count="1">
    <mergeCell ref="A4:C4"/>
  </mergeCells>
  <phoneticPr fontId="0" type="noConversion"/>
  <dataValidations count="2">
    <dataValidation type="list" allowBlank="1" showInputMessage="1" showErrorMessage="1" sqref="B7">
      <formula1>Verfahrensarten</formula1>
    </dataValidation>
    <dataValidation type="list" allowBlank="1" showInputMessage="1" showErrorMessage="1" sqref="B15">
      <formula1>Skalierungsfaktor</formula1>
    </dataValidation>
  </dataValidations>
  <printOptions horizontalCentered="1"/>
  <pageMargins left="0.39370078740157483" right="0.39370078740157483" top="0.98425196850393704" bottom="0.98425196850393704" header="0.51181102362204722" footer="0.51181102362204722"/>
  <pageSetup paperSize="9" scale="83" orientation="landscape" r:id="rId1"/>
  <headerFooter alignWithMargins="0">
    <oddFooter>&amp;L&amp;F&amp;R&amp;P von &amp;N</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H27"/>
  <sheetViews>
    <sheetView showGridLines="0" tabSelected="1" zoomScale="80" zoomScaleNormal="80" zoomScaleSheetLayoutView="75" workbookViewId="0">
      <selection activeCell="D9" sqref="D9"/>
    </sheetView>
  </sheetViews>
  <sheetFormatPr defaultColWidth="11.42578125" defaultRowHeight="12.75"/>
  <cols>
    <col min="1" max="1" width="52.28515625" style="1" customWidth="1"/>
    <col min="2" max="2" width="25.85546875" style="1" customWidth="1"/>
    <col min="3" max="8" width="15.7109375" style="1" customWidth="1"/>
    <col min="9" max="16384" width="11.42578125" style="1"/>
  </cols>
  <sheetData>
    <row r="1" spans="1:8">
      <c r="A1" s="18"/>
      <c r="B1" s="19"/>
      <c r="C1" s="19"/>
      <c r="D1" s="19"/>
      <c r="E1" s="19"/>
      <c r="F1" s="19"/>
      <c r="G1" s="19"/>
      <c r="H1" s="20"/>
    </row>
    <row r="2" spans="1:8" ht="18">
      <c r="A2" s="21" t="s">
        <v>36</v>
      </c>
      <c r="B2" s="22"/>
      <c r="C2" s="22"/>
      <c r="D2" s="22"/>
      <c r="E2" s="22"/>
      <c r="F2" s="22"/>
      <c r="G2" s="22"/>
      <c r="H2" s="23"/>
    </row>
    <row r="3" spans="1:8" ht="14.25" customHeight="1">
      <c r="A3" s="21"/>
      <c r="B3" s="22"/>
      <c r="C3" s="22"/>
      <c r="D3" s="22"/>
      <c r="E3" s="22"/>
      <c r="F3" s="22"/>
      <c r="G3" s="22"/>
      <c r="H3" s="23"/>
    </row>
    <row r="4" spans="1:8" ht="41.25" customHeight="1" thickBot="1">
      <c r="A4" s="104" t="s">
        <v>35</v>
      </c>
      <c r="B4" s="108"/>
      <c r="C4" s="108"/>
      <c r="D4" s="22"/>
      <c r="E4" s="22"/>
      <c r="F4" s="22"/>
      <c r="G4" s="22"/>
      <c r="H4" s="23"/>
    </row>
    <row r="5" spans="1:8">
      <c r="A5" s="24"/>
      <c r="D5" s="22"/>
      <c r="E5" s="22"/>
      <c r="F5" s="22"/>
      <c r="G5" s="52" t="s">
        <v>17</v>
      </c>
      <c r="H5" s="49" t="s">
        <v>18</v>
      </c>
    </row>
    <row r="6" spans="1:8" ht="13.5" thickBot="1">
      <c r="A6" s="79"/>
      <c r="B6" s="22"/>
      <c r="C6" s="22"/>
      <c r="D6" s="22"/>
      <c r="E6" s="22"/>
      <c r="F6" s="22"/>
      <c r="G6" s="51"/>
      <c r="H6" s="50" t="s">
        <v>19</v>
      </c>
    </row>
    <row r="7" spans="1:8" s="7" customFormat="1" ht="39" customHeight="1" thickBot="1">
      <c r="A7" s="36" t="s">
        <v>2</v>
      </c>
      <c r="B7" s="34" t="s">
        <v>25</v>
      </c>
      <c r="C7" s="25"/>
      <c r="D7" s="9"/>
      <c r="E7" s="9"/>
      <c r="F7" s="9"/>
      <c r="G7" s="9"/>
      <c r="H7" s="26"/>
    </row>
    <row r="8" spans="1:8" s="7" customFormat="1" ht="13.5" thickBot="1">
      <c r="A8" s="36" t="s">
        <v>3</v>
      </c>
      <c r="B8" s="76"/>
      <c r="C8" s="9"/>
      <c r="D8" s="9"/>
      <c r="E8" s="9"/>
      <c r="F8" s="9"/>
      <c r="G8" s="9"/>
      <c r="H8" s="26"/>
    </row>
    <row r="9" spans="1:8" s="7" customFormat="1" ht="13.5" thickBot="1">
      <c r="A9" s="27"/>
      <c r="B9" s="8"/>
      <c r="C9" s="8"/>
      <c r="D9" s="8"/>
      <c r="E9" s="9"/>
      <c r="F9" s="9"/>
      <c r="G9" s="9"/>
      <c r="H9" s="26"/>
    </row>
    <row r="10" spans="1:8" s="7" customFormat="1" ht="27.75" customHeight="1" thickBot="1">
      <c r="A10" s="37" t="s">
        <v>4</v>
      </c>
      <c r="B10" s="35">
        <v>10</v>
      </c>
      <c r="C10" s="9"/>
      <c r="D10" s="9"/>
      <c r="E10" s="9"/>
      <c r="F10" s="9"/>
      <c r="G10" s="9"/>
      <c r="H10" s="26"/>
    </row>
    <row r="11" spans="1:8" s="7" customFormat="1" ht="30" customHeight="1" thickBot="1">
      <c r="A11" s="37" t="s">
        <v>5</v>
      </c>
      <c r="B11" s="35" t="s">
        <v>16</v>
      </c>
      <c r="C11" s="9"/>
      <c r="D11" s="9"/>
      <c r="E11" s="9"/>
      <c r="F11" s="9"/>
      <c r="G11" s="9"/>
      <c r="H11" s="26"/>
    </row>
    <row r="12" spans="1:8" s="7" customFormat="1" ht="13.5" thickBot="1">
      <c r="A12" s="28"/>
      <c r="B12" s="9"/>
      <c r="C12" s="9"/>
      <c r="D12" s="9"/>
      <c r="E12" s="9"/>
      <c r="F12" s="9"/>
      <c r="G12" s="9"/>
      <c r="H12" s="26"/>
    </row>
    <row r="13" spans="1:8" s="7" customFormat="1" ht="26.25" thickBot="1">
      <c r="A13" s="71" t="s">
        <v>9</v>
      </c>
      <c r="B13" s="72">
        <f>LARGE(C19:IV19,1)</f>
        <v>529.41176470588232</v>
      </c>
      <c r="C13" s="14" t="s">
        <v>0</v>
      </c>
      <c r="D13" s="40">
        <f>B13-(B13*B10/100)</f>
        <v>476.47058823529409</v>
      </c>
      <c r="E13" s="9"/>
      <c r="F13" s="9"/>
      <c r="G13" s="9"/>
      <c r="H13" s="26"/>
    </row>
    <row r="14" spans="1:8" s="7" customFormat="1" ht="13.5" thickBot="1">
      <c r="A14" s="29"/>
      <c r="B14" s="9"/>
      <c r="C14" s="9"/>
      <c r="D14" s="9"/>
      <c r="E14" s="9"/>
      <c r="F14" s="9"/>
      <c r="G14" s="9"/>
      <c r="H14" s="26"/>
    </row>
    <row r="15" spans="1:8" s="7" customFormat="1" ht="13.5" thickBot="1">
      <c r="A15" s="10" t="s">
        <v>22</v>
      </c>
      <c r="B15" s="58"/>
      <c r="C15" s="57">
        <v>1</v>
      </c>
      <c r="D15" s="11">
        <v>2</v>
      </c>
      <c r="E15" s="12">
        <v>3</v>
      </c>
      <c r="F15" s="12">
        <v>4</v>
      </c>
      <c r="G15" s="12">
        <v>5</v>
      </c>
      <c r="H15" s="12">
        <v>6</v>
      </c>
    </row>
    <row r="16" spans="1:8" s="7" customFormat="1" ht="18.75" customHeight="1">
      <c r="A16" s="3" t="s">
        <v>6</v>
      </c>
      <c r="B16" s="59"/>
      <c r="C16" s="85">
        <v>7500</v>
      </c>
      <c r="D16" s="86">
        <v>8000</v>
      </c>
      <c r="E16" s="86">
        <v>6500</v>
      </c>
      <c r="F16" s="87">
        <v>10000</v>
      </c>
      <c r="G16" s="86">
        <v>9000</v>
      </c>
      <c r="H16" s="88">
        <v>8600</v>
      </c>
    </row>
    <row r="17" spans="1:8" s="7" customFormat="1" ht="21" customHeight="1">
      <c r="A17" s="4" t="s">
        <v>7</v>
      </c>
      <c r="B17" s="60"/>
      <c r="C17" s="89">
        <v>1500000</v>
      </c>
      <c r="D17" s="90">
        <v>1600000</v>
      </c>
      <c r="E17" s="90">
        <v>1750000</v>
      </c>
      <c r="F17" s="89">
        <v>2500000</v>
      </c>
      <c r="G17" s="90">
        <v>1700000</v>
      </c>
      <c r="H17" s="91">
        <v>1710000</v>
      </c>
    </row>
    <row r="18" spans="1:8" s="7" customFormat="1" ht="22.5" customHeight="1" thickBot="1">
      <c r="A18" s="5" t="s">
        <v>8</v>
      </c>
      <c r="B18" s="61"/>
      <c r="C18" s="92">
        <f t="shared" ref="C18:H18" si="0">C16/C17</f>
        <v>5.0000000000000001E-3</v>
      </c>
      <c r="D18" s="93">
        <f t="shared" si="0"/>
        <v>5.0000000000000001E-3</v>
      </c>
      <c r="E18" s="94">
        <f t="shared" si="0"/>
        <v>3.7142857142857142E-3</v>
      </c>
      <c r="F18" s="95">
        <f t="shared" si="0"/>
        <v>4.0000000000000001E-3</v>
      </c>
      <c r="G18" s="94">
        <f t="shared" si="0"/>
        <v>5.2941176470588233E-3</v>
      </c>
      <c r="H18" s="96">
        <f t="shared" si="0"/>
        <v>5.0292397660818711E-3</v>
      </c>
    </row>
    <row r="19" spans="1:8" s="7" customFormat="1" ht="38.25" customHeight="1" thickBot="1">
      <c r="A19" s="6" t="s">
        <v>13</v>
      </c>
      <c r="B19" s="17">
        <v>100000</v>
      </c>
      <c r="C19" s="38">
        <f t="shared" ref="C19:H19" si="1">C18*$B$19</f>
        <v>500</v>
      </c>
      <c r="D19" s="38">
        <f t="shared" si="1"/>
        <v>500</v>
      </c>
      <c r="E19" s="38">
        <f t="shared" si="1"/>
        <v>371.42857142857144</v>
      </c>
      <c r="F19" s="38">
        <f t="shared" si="1"/>
        <v>400</v>
      </c>
      <c r="G19" s="38">
        <f t="shared" si="1"/>
        <v>529.41176470588232</v>
      </c>
      <c r="H19" s="38">
        <f t="shared" si="1"/>
        <v>502.9239766081871</v>
      </c>
    </row>
    <row r="20" spans="1:8" s="7" customFormat="1" ht="13.5" thickBot="1">
      <c r="A20" s="30"/>
      <c r="B20" s="9"/>
      <c r="C20" s="9"/>
      <c r="D20" s="9"/>
      <c r="E20" s="9"/>
      <c r="F20" s="47"/>
      <c r="G20" s="47"/>
      <c r="H20" s="48"/>
    </row>
    <row r="21" spans="1:8" s="13" customFormat="1" ht="26.25" thickBot="1">
      <c r="A21" s="63" t="s">
        <v>31</v>
      </c>
      <c r="B21" s="66"/>
      <c r="C21" s="41" t="str">
        <f t="shared" ref="C21:H21" si="2">IF(C19&lt;$D$13,"Angebot außerhalb SB", "Angebot innerhalb SB")</f>
        <v>Angebot innerhalb SB</v>
      </c>
      <c r="D21" s="42" t="str">
        <f t="shared" si="2"/>
        <v>Angebot innerhalb SB</v>
      </c>
      <c r="E21" s="43" t="str">
        <f t="shared" si="2"/>
        <v>Angebot außerhalb SB</v>
      </c>
      <c r="F21" s="43" t="str">
        <f t="shared" si="2"/>
        <v>Angebot außerhalb SB</v>
      </c>
      <c r="G21" s="43" t="str">
        <f t="shared" si="2"/>
        <v>Angebot innerhalb SB</v>
      </c>
      <c r="H21" s="43" t="str">
        <f t="shared" si="2"/>
        <v>Angebot innerhalb SB</v>
      </c>
    </row>
    <row r="22" spans="1:8" s="13" customFormat="1" ht="18.95" customHeight="1">
      <c r="A22" s="64" t="s">
        <v>20</v>
      </c>
      <c r="B22" s="67"/>
      <c r="C22" s="54">
        <f t="shared" ref="C22:H22" si="3">IF(C21="Angebot innerhalb SB",C16,"---")</f>
        <v>7500</v>
      </c>
      <c r="D22" s="55">
        <f t="shared" si="3"/>
        <v>8000</v>
      </c>
      <c r="E22" s="55" t="str">
        <f t="shared" si="3"/>
        <v>---</v>
      </c>
      <c r="F22" s="55" t="str">
        <f t="shared" si="3"/>
        <v>---</v>
      </c>
      <c r="G22" s="55">
        <f t="shared" si="3"/>
        <v>9000</v>
      </c>
      <c r="H22" s="56">
        <f t="shared" si="3"/>
        <v>8600</v>
      </c>
    </row>
    <row r="23" spans="1:8" ht="18.95" customHeight="1" thickBot="1">
      <c r="A23" s="65" t="s">
        <v>21</v>
      </c>
      <c r="B23" s="68"/>
      <c r="C23" s="46">
        <f t="shared" ref="C23:H23" si="4">IF(C21="Angebot innerhalb SB",C17,"---")</f>
        <v>1500000</v>
      </c>
      <c r="D23" s="44">
        <f t="shared" si="4"/>
        <v>1600000</v>
      </c>
      <c r="E23" s="44" t="str">
        <f t="shared" si="4"/>
        <v>---</v>
      </c>
      <c r="F23" s="44" t="str">
        <f t="shared" si="4"/>
        <v>---</v>
      </c>
      <c r="G23" s="44">
        <f t="shared" si="4"/>
        <v>1700000</v>
      </c>
      <c r="H23" s="45">
        <f t="shared" si="4"/>
        <v>1710000</v>
      </c>
    </row>
    <row r="24" spans="1:8" ht="13.5" thickBot="1">
      <c r="A24" s="24"/>
      <c r="B24" s="22"/>
      <c r="C24" s="22"/>
      <c r="D24" s="22"/>
      <c r="E24" s="31"/>
      <c r="F24" s="31"/>
      <c r="G24" s="31"/>
      <c r="H24" s="32"/>
    </row>
    <row r="25" spans="1:8" s="15" customFormat="1" ht="26.25" thickBot="1">
      <c r="A25" s="69" t="s">
        <v>28</v>
      </c>
      <c r="B25" s="70"/>
      <c r="C25" s="62">
        <f t="shared" ref="C25:H25" si="5">IF(C19&lt;$D$13,"---",IF($B$11="Preis",RANK(C23,$C$23:$IV$23,1),RANK(C22,$C$22:$IV$22,0)))</f>
        <v>1</v>
      </c>
      <c r="D25" s="62">
        <f t="shared" si="5"/>
        <v>2</v>
      </c>
      <c r="E25" s="62" t="str">
        <f t="shared" si="5"/>
        <v>---</v>
      </c>
      <c r="F25" s="62" t="str">
        <f t="shared" si="5"/>
        <v>---</v>
      </c>
      <c r="G25" s="62">
        <f t="shared" si="5"/>
        <v>3</v>
      </c>
      <c r="H25" s="53">
        <f t="shared" si="5"/>
        <v>4</v>
      </c>
    </row>
    <row r="26" spans="1:8">
      <c r="A26" s="24"/>
      <c r="H26" s="23"/>
    </row>
    <row r="27" spans="1:8" ht="75.75" customHeight="1" thickBot="1">
      <c r="A27" s="106" t="s">
        <v>30</v>
      </c>
      <c r="B27" s="107"/>
      <c r="C27" s="107"/>
      <c r="D27" s="77"/>
      <c r="E27" s="77"/>
      <c r="F27" s="77"/>
      <c r="G27" s="77"/>
      <c r="H27" s="78"/>
    </row>
  </sheetData>
  <sheetProtection formatCells="0"/>
  <protectedRanges>
    <protectedRange sqref="I1:IV65536" name="freier Bereich"/>
    <protectedRange sqref="B19" name="Skalierung"/>
    <protectedRange sqref="B10:B11" name="Kritierien"/>
    <protectedRange sqref="B7:B8" name="Verfahrensart"/>
    <protectedRange sqref="C16:H17" name="Leistungsbereich"/>
  </protectedRanges>
  <mergeCells count="2">
    <mergeCell ref="A27:C27"/>
    <mergeCell ref="A4:C4"/>
  </mergeCells>
  <phoneticPr fontId="0" type="noConversion"/>
  <conditionalFormatting sqref="C21:H23">
    <cfRule type="cellIs" dxfId="1" priority="1" stopIfTrue="1" operator="equal">
      <formula>"Angebot innerhalb SB"</formula>
    </cfRule>
    <cfRule type="cellIs" dxfId="0" priority="2" stopIfTrue="1" operator="equal">
      <formula>"Angebot außerhalb SB"</formula>
    </cfRule>
  </conditionalFormatting>
  <dataValidations count="4">
    <dataValidation type="list" allowBlank="1" showInputMessage="1" showErrorMessage="1" sqref="B7">
      <formula1>Verfahrensarten</formula1>
    </dataValidation>
    <dataValidation type="list" allowBlank="1" showInputMessage="1" showErrorMessage="1" sqref="B10">
      <formula1>Schwankungsbereich</formula1>
    </dataValidation>
    <dataValidation type="list" allowBlank="1" showInputMessage="1" showErrorMessage="1" sqref="B19">
      <formula1>Skalierungsfaktor</formula1>
    </dataValidation>
    <dataValidation type="list" allowBlank="1" showInputMessage="1" showErrorMessage="1" sqref="B11">
      <formula1>Entscheidungskriterium</formula1>
    </dataValidation>
  </dataValidations>
  <printOptions horizontalCentered="1"/>
  <pageMargins left="0.39370078740157483" right="0.39370078740157483" top="0.47244094488188981" bottom="0.78740157480314965" header="0.51181102362204722" footer="0.39370078740157483"/>
  <pageSetup paperSize="9" scale="80" orientation="landscape" r:id="rId1"/>
  <headerFooter alignWithMargins="0">
    <oddFooter>&amp;L&amp;F&amp;R&amp;P von &amp;N</oddFooter>
  </headerFooter>
</worksheet>
</file>

<file path=xl/worksheets/sheet3.xml><?xml version="1.0" encoding="utf-8"?>
<worksheet xmlns="http://schemas.openxmlformats.org/spreadsheetml/2006/main" xmlns:r="http://schemas.openxmlformats.org/officeDocument/2006/relationships">
  <dimension ref="A1:D11"/>
  <sheetViews>
    <sheetView workbookViewId="0">
      <selection activeCell="B29" sqref="B29"/>
    </sheetView>
  </sheetViews>
  <sheetFormatPr defaultColWidth="11.42578125" defaultRowHeight="12.75"/>
  <cols>
    <col min="1" max="1" width="33.28515625" bestFit="1" customWidth="1"/>
    <col min="2" max="2" width="26.42578125" bestFit="1" customWidth="1"/>
    <col min="3" max="3" width="15.28515625" bestFit="1" customWidth="1"/>
    <col min="4" max="4" width="22.42578125" bestFit="1" customWidth="1"/>
  </cols>
  <sheetData>
    <row r="1" spans="1:4">
      <c r="A1" s="16" t="s">
        <v>11</v>
      </c>
      <c r="B1" s="16" t="s">
        <v>12</v>
      </c>
      <c r="C1" s="16" t="s">
        <v>14</v>
      </c>
      <c r="D1" s="16" t="s">
        <v>15</v>
      </c>
    </row>
    <row r="2" spans="1:4" ht="25.5">
      <c r="A2" s="73" t="s">
        <v>23</v>
      </c>
      <c r="B2">
        <v>1</v>
      </c>
      <c r="C2" s="33">
        <v>100</v>
      </c>
      <c r="D2" t="s">
        <v>1</v>
      </c>
    </row>
    <row r="3" spans="1:4" ht="25.5">
      <c r="A3" s="73" t="s">
        <v>24</v>
      </c>
      <c r="B3">
        <v>2</v>
      </c>
      <c r="C3" s="33">
        <v>1000</v>
      </c>
      <c r="D3" t="s">
        <v>16</v>
      </c>
    </row>
    <row r="4" spans="1:4">
      <c r="A4" t="s">
        <v>10</v>
      </c>
      <c r="B4">
        <v>3</v>
      </c>
      <c r="C4" s="33">
        <v>10000</v>
      </c>
    </row>
    <row r="5" spans="1:4" ht="25.5">
      <c r="A5" s="73" t="s">
        <v>25</v>
      </c>
      <c r="B5">
        <v>4</v>
      </c>
      <c r="C5" s="33">
        <v>100000</v>
      </c>
    </row>
    <row r="6" spans="1:4" ht="25.5">
      <c r="A6" s="73" t="s">
        <v>26</v>
      </c>
      <c r="B6">
        <v>5</v>
      </c>
      <c r="C6" s="33">
        <v>1000000</v>
      </c>
    </row>
    <row r="7" spans="1:4" ht="25.5">
      <c r="A7" s="73" t="s">
        <v>27</v>
      </c>
      <c r="B7">
        <v>6</v>
      </c>
    </row>
    <row r="8" spans="1:4">
      <c r="B8">
        <v>7</v>
      </c>
    </row>
    <row r="9" spans="1:4">
      <c r="B9">
        <v>8</v>
      </c>
    </row>
    <row r="10" spans="1:4">
      <c r="B10">
        <v>9</v>
      </c>
    </row>
    <row r="11" spans="1:4">
      <c r="B11">
        <v>10</v>
      </c>
    </row>
  </sheetData>
  <phoneticPr fontId="0" type="noConversion"/>
  <pageMargins left="0.75" right="0.75" top="1" bottom="1"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Einfache Richtwertmethode</vt:lpstr>
      <vt:lpstr>Erweiterte Richtwertmethode</vt:lpstr>
      <vt:lpstr>Textquellen</vt:lpstr>
      <vt:lpstr>Entscheidungskriterium</vt:lpstr>
      <vt:lpstr>'Einfache Richtwertmethode'!Print_Area</vt:lpstr>
      <vt:lpstr>'Erweiterte Richtwertmethode'!Print_Area</vt:lpstr>
      <vt:lpstr>Schwankungsbereich</vt:lpstr>
      <vt:lpstr>Skalierungsfaktor</vt:lpstr>
      <vt:lpstr>Verfahrensarten</vt:lpstr>
    </vt:vector>
  </TitlesOfParts>
  <Company>INFORA GmbH</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UfAB III Formel</dc:title>
  <dc:creator>INFORA GmbH</dc:creator>
  <cp:lastModifiedBy>Vollmar, Dirk</cp:lastModifiedBy>
  <cp:lastPrinted>2006-09-05T11:12:49Z</cp:lastPrinted>
  <dcterms:created xsi:type="dcterms:W3CDTF">2004-07-30T05:16:58Z</dcterms:created>
  <dcterms:modified xsi:type="dcterms:W3CDTF">2007-03-01T12:17:41Z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1364957679</vt:i4>
  </property>
  <property fmtid="{D5CDD505-2E9C-101B-9397-08002B2CF9AE}" pid="3" name="_EmailSubject">
    <vt:lpwstr>UfAB IV</vt:lpwstr>
  </property>
  <property fmtid="{D5CDD505-2E9C-101B-9397-08002B2CF9AE}" pid="4" name="_AuthorEmailDisplayName">
    <vt:lpwstr>Leitzen, Werner</vt:lpwstr>
  </property>
  <property fmtid="{D5CDD505-2E9C-101B-9397-08002B2CF9AE}" pid="5" name="_PreviousAdHocReviewCycleID">
    <vt:i4>598047273</vt:i4>
  </property>
  <property fmtid="{D5CDD505-2E9C-101B-9397-08002B2CF9AE}" pid="6" name="_AuthorEmail">
    <vt:lpwstr>Werner.Leitzen@bmi.bund.de</vt:lpwstr>
  </property>
  <property fmtid="{D5CDD505-2E9C-101B-9397-08002B2CF9AE}" pid="7" name="_ReviewingToolsShownOnce">
    <vt:lpwstr/>
  </property>
</Properties>
</file>