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5480" windowHeight="8130"/>
  </bookViews>
  <sheets>
    <sheet name="Template" sheetId="1" r:id="rId1"/>
    <sheet name="Calc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6" i="2" l="1"/>
  <c r="B5" i="2"/>
  <c r="S15" i="1"/>
  <c r="R32" i="1"/>
  <c r="T32" i="1" s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P15" i="1"/>
  <c r="M15" i="1"/>
  <c r="D31" i="1"/>
  <c r="G31" i="1"/>
  <c r="J31" i="1"/>
  <c r="M31" i="1"/>
  <c r="D30" i="1"/>
  <c r="G30" i="1"/>
  <c r="J30" i="1"/>
  <c r="M30" i="1"/>
  <c r="D29" i="1"/>
  <c r="G29" i="1"/>
  <c r="J29" i="1"/>
  <c r="M29" i="1"/>
  <c r="D28" i="1"/>
  <c r="G28" i="1"/>
  <c r="J28" i="1"/>
  <c r="M28" i="1"/>
  <c r="D27" i="1"/>
  <c r="G27" i="1"/>
  <c r="J27" i="1"/>
  <c r="M27" i="1"/>
  <c r="D26" i="1"/>
  <c r="G26" i="1"/>
  <c r="J26" i="1"/>
  <c r="M26" i="1"/>
  <c r="D25" i="1"/>
  <c r="G25" i="1"/>
  <c r="J25" i="1"/>
  <c r="M25" i="1"/>
  <c r="D24" i="1"/>
  <c r="G24" i="1"/>
  <c r="J24" i="1"/>
  <c r="M24" i="1"/>
  <c r="D23" i="1"/>
  <c r="G23" i="1"/>
  <c r="J23" i="1"/>
  <c r="M23" i="1"/>
  <c r="B1" i="2"/>
  <c r="B2" i="2"/>
  <c r="B3" i="2"/>
  <c r="B4" i="2"/>
  <c r="D22" i="1"/>
  <c r="G22" i="1"/>
  <c r="J22" i="1"/>
  <c r="M22" i="1"/>
  <c r="P22" i="1"/>
  <c r="D21" i="1"/>
  <c r="G21" i="1"/>
  <c r="J21" i="1"/>
  <c r="M21" i="1"/>
  <c r="P21" i="1"/>
  <c r="D20" i="1"/>
  <c r="G20" i="1"/>
  <c r="J20" i="1"/>
  <c r="M20" i="1"/>
  <c r="P20" i="1"/>
  <c r="D18" i="1"/>
  <c r="G18" i="1"/>
  <c r="J18" i="1"/>
  <c r="M18" i="1"/>
  <c r="P18" i="1"/>
  <c r="D17" i="1"/>
  <c r="G17" i="1"/>
  <c r="J17" i="1"/>
  <c r="M17" i="1"/>
  <c r="P17" i="1"/>
  <c r="D19" i="1"/>
  <c r="G19" i="1"/>
  <c r="J19" i="1"/>
  <c r="M19" i="1"/>
  <c r="P19" i="1"/>
  <c r="AD22" i="1"/>
  <c r="AB22" i="1"/>
  <c r="AD21" i="1"/>
  <c r="AB21" i="1"/>
  <c r="AD20" i="1"/>
  <c r="AB20" i="1"/>
  <c r="AD19" i="1"/>
  <c r="AB19" i="1"/>
  <c r="AD17" i="1"/>
  <c r="AB17" i="1"/>
  <c r="AD18" i="1"/>
  <c r="AB18" i="1"/>
  <c r="P28" i="1"/>
  <c r="AB28" i="1"/>
  <c r="P27" i="1"/>
  <c r="AB27" i="1"/>
  <c r="AD27" i="1"/>
  <c r="P26" i="1"/>
  <c r="AB26" i="1"/>
  <c r="AD26" i="1"/>
  <c r="P25" i="1"/>
  <c r="AB25" i="1"/>
  <c r="AD25" i="1"/>
  <c r="P24" i="1"/>
  <c r="AD24" i="1"/>
  <c r="AB24" i="1"/>
  <c r="AD23" i="1"/>
  <c r="AC17" i="1"/>
  <c r="AD31" i="1"/>
  <c r="AC31" i="1"/>
  <c r="AB31" i="1"/>
  <c r="AD30" i="1"/>
  <c r="AC30" i="1"/>
  <c r="AB30" i="1"/>
  <c r="AD29" i="1"/>
  <c r="AC29" i="1"/>
  <c r="AB29" i="1"/>
  <c r="AD28" i="1"/>
  <c r="AC28" i="1"/>
  <c r="AC27" i="1"/>
  <c r="AC26" i="1"/>
  <c r="AC25" i="1"/>
  <c r="AC24" i="1"/>
  <c r="AC23" i="1"/>
  <c r="AB23" i="1"/>
  <c r="AC22" i="1"/>
  <c r="AC21" i="1"/>
  <c r="AC20" i="1"/>
  <c r="AC19" i="1"/>
  <c r="AC18" i="1"/>
  <c r="O32" i="1"/>
  <c r="Q32" i="1" s="1"/>
  <c r="Q31" i="1"/>
  <c r="P31" i="1"/>
  <c r="Q30" i="1"/>
  <c r="P30" i="1"/>
  <c r="Q29" i="1"/>
  <c r="P29" i="1"/>
  <c r="Q28" i="1"/>
  <c r="Q27" i="1"/>
  <c r="Q26" i="1"/>
  <c r="Q25" i="1"/>
  <c r="Q24" i="1"/>
  <c r="Q23" i="1"/>
  <c r="P23" i="1"/>
  <c r="Q22" i="1"/>
  <c r="Q21" i="1"/>
  <c r="Q20" i="1"/>
  <c r="Q19" i="1"/>
  <c r="Q18" i="1"/>
  <c r="Q17" i="1"/>
  <c r="N28" i="1"/>
  <c r="K28" i="1"/>
  <c r="H28" i="1"/>
  <c r="E28" i="1"/>
  <c r="N27" i="1"/>
  <c r="K27" i="1"/>
  <c r="H27" i="1"/>
  <c r="E27" i="1"/>
  <c r="N26" i="1"/>
  <c r="K26" i="1"/>
  <c r="H26" i="1"/>
  <c r="E26" i="1"/>
  <c r="N25" i="1"/>
  <c r="K25" i="1"/>
  <c r="H25" i="1"/>
  <c r="E25" i="1"/>
  <c r="N24" i="1"/>
  <c r="K24" i="1"/>
  <c r="H24" i="1"/>
  <c r="E24" i="1"/>
  <c r="L32" i="1"/>
  <c r="N32" i="1" s="1"/>
  <c r="I32" i="1"/>
  <c r="K32" i="1" s="1"/>
  <c r="F32" i="1"/>
  <c r="H32" i="1" s="1"/>
  <c r="C32" i="1"/>
  <c r="E32" i="1" s="1"/>
  <c r="C12" i="1"/>
  <c r="E12" i="1"/>
  <c r="D15" i="1"/>
  <c r="G15" i="1"/>
  <c r="J15" i="1"/>
  <c r="E17" i="1"/>
  <c r="H17" i="1"/>
  <c r="K17" i="1"/>
  <c r="N17" i="1"/>
  <c r="E18" i="1"/>
  <c r="H18" i="1"/>
  <c r="K18" i="1"/>
  <c r="N18" i="1"/>
  <c r="E19" i="1"/>
  <c r="H19" i="1"/>
  <c r="K19" i="1"/>
  <c r="N19" i="1"/>
  <c r="E20" i="1"/>
  <c r="H20" i="1"/>
  <c r="K20" i="1"/>
  <c r="N20" i="1"/>
  <c r="E21" i="1"/>
  <c r="H21" i="1"/>
  <c r="K21" i="1"/>
  <c r="N21" i="1"/>
  <c r="E22" i="1"/>
  <c r="H22" i="1"/>
  <c r="K22" i="1"/>
  <c r="N22" i="1"/>
  <c r="E23" i="1"/>
  <c r="H23" i="1"/>
  <c r="K23" i="1"/>
  <c r="N23" i="1"/>
  <c r="E29" i="1"/>
  <c r="H29" i="1"/>
  <c r="K29" i="1"/>
  <c r="N29" i="1"/>
  <c r="E30" i="1"/>
  <c r="H30" i="1"/>
  <c r="K30" i="1"/>
  <c r="N30" i="1"/>
  <c r="E31" i="1"/>
  <c r="H31" i="1"/>
  <c r="K31" i="1"/>
  <c r="N31" i="1"/>
  <c r="J32" i="1" l="1"/>
  <c r="V22" i="1"/>
  <c r="W22" i="1" s="1"/>
  <c r="Z22" i="1" s="1"/>
  <c r="V19" i="1"/>
  <c r="W19" i="1" s="1"/>
  <c r="Z19" i="1" s="1"/>
  <c r="V18" i="1"/>
  <c r="W18" i="1" s="1"/>
  <c r="Z18" i="1" s="1"/>
  <c r="V21" i="1"/>
  <c r="W21" i="1" s="1"/>
  <c r="Z21" i="1" s="1"/>
  <c r="V20" i="1"/>
  <c r="W20" i="1" s="1"/>
  <c r="Z20" i="1" s="1"/>
  <c r="B7" i="2"/>
  <c r="G1" i="2" s="1"/>
  <c r="V23" i="1"/>
  <c r="W23" i="1" s="1"/>
  <c r="Z23" i="1" s="1"/>
  <c r="V24" i="1"/>
  <c r="W24" i="1" s="1"/>
  <c r="Z24" i="1" s="1"/>
  <c r="V25" i="1"/>
  <c r="W25" i="1" s="1"/>
  <c r="Z25" i="1" s="1"/>
  <c r="V26" i="1"/>
  <c r="W26" i="1" s="1"/>
  <c r="Z26" i="1" s="1"/>
  <c r="U27" i="1"/>
  <c r="U28" i="1"/>
  <c r="U29" i="1"/>
  <c r="U30" i="1"/>
  <c r="V31" i="1"/>
  <c r="W31" i="1" s="1"/>
  <c r="Z31" i="1" s="1"/>
  <c r="U18" i="1"/>
  <c r="U19" i="1"/>
  <c r="U20" i="1"/>
  <c r="Y20" i="1" s="1"/>
  <c r="U21" i="1"/>
  <c r="Y21" i="1" s="1"/>
  <c r="U22" i="1"/>
  <c r="U23" i="1"/>
  <c r="U24" i="1"/>
  <c r="U25" i="1"/>
  <c r="Y25" i="1" s="1"/>
  <c r="U26" i="1"/>
  <c r="V27" i="1"/>
  <c r="W27" i="1" s="1"/>
  <c r="Z27" i="1" s="1"/>
  <c r="V28" i="1"/>
  <c r="W28" i="1" s="1"/>
  <c r="Z28" i="1" s="1"/>
  <c r="V29" i="1"/>
  <c r="W29" i="1" s="1"/>
  <c r="Z29" i="1" s="1"/>
  <c r="V30" i="1"/>
  <c r="U31" i="1"/>
  <c r="P32" i="1"/>
  <c r="M32" i="1"/>
  <c r="G32" i="1"/>
  <c r="D32" i="1"/>
  <c r="U17" i="1"/>
  <c r="S32" i="1"/>
  <c r="Y24" i="1" l="1"/>
  <c r="Y27" i="1"/>
  <c r="Y19" i="1"/>
  <c r="Y22" i="1"/>
  <c r="Y31" i="1"/>
  <c r="Y28" i="1"/>
  <c r="Y26" i="1"/>
  <c r="Y18" i="1"/>
  <c r="Y29" i="1"/>
  <c r="Y23" i="1"/>
  <c r="U32" i="1"/>
  <c r="V32" i="1" s="1"/>
  <c r="Y30" i="1"/>
  <c r="W30" i="1"/>
  <c r="Z30" i="1" s="1"/>
  <c r="V17" i="1"/>
  <c r="W17" i="1" s="1"/>
  <c r="Z17" i="1" s="1"/>
  <c r="Y17" i="1" l="1"/>
  <c r="Y32" i="1" s="1"/>
  <c r="Z32" i="1" s="1"/>
</calcChain>
</file>

<file path=xl/comments1.xml><?xml version="1.0" encoding="utf-8"?>
<comments xmlns="http://schemas.openxmlformats.org/spreadsheetml/2006/main">
  <authors>
    <author>AvRvO</author>
  </authors>
  <commentList>
    <comment ref="C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Key in Unit Code &amp; Title (eg. OTD151: Pentateuch)</t>
        </r>
      </text>
    </comment>
    <comment ref="C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Key in Semester: (eg. 1st Semester 2000)</t>
        </r>
      </text>
    </comment>
    <comment ref="B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10)</t>
        </r>
      </text>
    </comment>
    <comment ref="B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20)</t>
        </r>
      </text>
    </comment>
    <comment ref="B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30)</t>
        </r>
      </text>
    </comment>
    <comment ref="B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40)</t>
        </r>
      </text>
    </comment>
    <comment ref="B1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1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40)</t>
        </r>
      </text>
    </comment>
    <comment ref="B1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This entry can be changed if necessary</t>
        </r>
      </text>
    </comment>
    <comment ref="C1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of this assessment to the whole (eg. 40)</t>
        </r>
      </text>
    </comment>
    <comment ref="A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1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1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1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2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3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4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5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6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7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8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29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30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A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Student Number (eg. 1029)</t>
        </r>
      </text>
    </comment>
    <comment ref="B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Sername first (eg. SMITH, John)</t>
        </r>
      </text>
    </comment>
    <comment ref="C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67)</t>
        </r>
      </text>
    </comment>
    <comment ref="F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53)</t>
        </r>
      </text>
    </comment>
    <comment ref="I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83)</t>
        </r>
      </text>
    </comment>
    <comment ref="L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O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  <comment ref="R31" authorId="0">
      <text>
        <r>
          <rPr>
            <b/>
            <sz val="8"/>
            <color indexed="8"/>
            <rFont val="Times New Roman"/>
            <family val="1"/>
          </rPr>
          <t xml:space="preserve">Perth Bible College:
</t>
        </r>
        <r>
          <rPr>
            <sz val="8"/>
            <color indexed="8"/>
            <rFont val="Times New Roman"/>
            <family val="1"/>
          </rPr>
          <t>Input percentage attained (eg. 44)</t>
        </r>
      </text>
    </comment>
  </commentList>
</comments>
</file>

<file path=xl/sharedStrings.xml><?xml version="1.0" encoding="utf-8"?>
<sst xmlns="http://schemas.openxmlformats.org/spreadsheetml/2006/main" count="94" uniqueCount="67">
  <si>
    <t>PERTH BIBLE COLLEGE</t>
  </si>
  <si>
    <t>UNIT TITLE:</t>
  </si>
  <si>
    <t>RESULTS FOR:</t>
  </si>
  <si>
    <t>Assessment 1:</t>
  </si>
  <si>
    <t>Assessment 2:</t>
  </si>
  <si>
    <t>Assessment 3:</t>
  </si>
  <si>
    <t>Assessment 4:</t>
  </si>
  <si>
    <t>STUDENT</t>
  </si>
  <si>
    <t>ASSESSMENT</t>
  </si>
  <si>
    <t>TOTAL</t>
  </si>
  <si>
    <t>Number</t>
  </si>
  <si>
    <t>Name</t>
  </si>
  <si>
    <t>ITEM 1</t>
  </si>
  <si>
    <t>ITEM 2</t>
  </si>
  <si>
    <t>ITEM 3</t>
  </si>
  <si>
    <t>ITEM 4</t>
  </si>
  <si>
    <t>%</t>
  </si>
  <si>
    <t>Mark</t>
  </si>
  <si>
    <t>Grade</t>
  </si>
  <si>
    <t>Average</t>
  </si>
  <si>
    <t>Legend:</t>
  </si>
  <si>
    <t>Scores</t>
  </si>
  <si>
    <t>Meaning</t>
  </si>
  <si>
    <t>80-100%</t>
  </si>
  <si>
    <t>HD</t>
  </si>
  <si>
    <t>High Distinction</t>
  </si>
  <si>
    <t>70-79%</t>
  </si>
  <si>
    <t>D</t>
  </si>
  <si>
    <t>Distinction</t>
  </si>
  <si>
    <t>60-69%</t>
  </si>
  <si>
    <t>CR</t>
  </si>
  <si>
    <t>Credit</t>
  </si>
  <si>
    <t>50-59%</t>
  </si>
  <si>
    <t>P</t>
  </si>
  <si>
    <t>Pass</t>
  </si>
  <si>
    <t>45-49%</t>
  </si>
  <si>
    <t>CP</t>
  </si>
  <si>
    <t>Conceded Pass</t>
  </si>
  <si>
    <t>0-49%</t>
  </si>
  <si>
    <t>N</t>
  </si>
  <si>
    <t>Fail</t>
  </si>
  <si>
    <t>S</t>
  </si>
  <si>
    <t>Pass (Supplementary)</t>
  </si>
  <si>
    <t xml:space="preserve">Withdrawn </t>
  </si>
  <si>
    <t>(No mark shown)</t>
  </si>
  <si>
    <t>WF</t>
  </si>
  <si>
    <t>Withdrawn Fail</t>
  </si>
  <si>
    <t>IC</t>
  </si>
  <si>
    <t xml:space="preserve">Incomplete </t>
  </si>
  <si>
    <t xml:space="preserve">W </t>
  </si>
  <si>
    <t>Number of Assesment items</t>
  </si>
  <si>
    <t xml:space="preserve">Supplementary assessment possible? </t>
  </si>
  <si>
    <t>PUBLISHED</t>
  </si>
  <si>
    <t>Assessment 5:</t>
  </si>
  <si>
    <t>ITEM 5</t>
  </si>
  <si>
    <t>Known extension in place</t>
  </si>
  <si>
    <t>Assessment 6:</t>
  </si>
  <si>
    <t>ITEM 6</t>
  </si>
  <si>
    <t>Item 3</t>
  </si>
  <si>
    <t>Item 4</t>
  </si>
  <si>
    <t>Item 5</t>
  </si>
  <si>
    <t>Item 2</t>
  </si>
  <si>
    <t>Item 1</t>
  </si>
  <si>
    <t>FAIL</t>
  </si>
  <si>
    <t>This file doesn't work as expected</t>
  </si>
  <si>
    <t>Libreoffice vs Excel</t>
  </si>
  <si>
    <t>Test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</si>
</sst>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1"/>
        <bgColor indexed="41"/>
      </patternFill>
    </fill>
    <fill>
      <patternFill patternType="solid">
        <fgColor indexed="43"/>
        <bgColor indexed="35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9" fontId="3" fillId="0" borderId="0" xfId="0" applyNumberFormat="1" applyFont="1"/>
    <xf numFmtId="0" fontId="7" fillId="0" borderId="0" xfId="0" applyFont="1"/>
    <xf numFmtId="0" fontId="3" fillId="0" borderId="0" xfId="0" applyFont="1" applyProtection="1">
      <protection locked="0"/>
    </xf>
    <xf numFmtId="0" fontId="7" fillId="2" borderId="2" xfId="0" applyFont="1" applyFill="1" applyBorder="1" applyProtection="1">
      <protection locked="0"/>
    </xf>
    <xf numFmtId="0" fontId="7" fillId="2" borderId="3" xfId="0" applyFont="1" applyFill="1" applyBorder="1" applyProtection="1">
      <protection locked="0"/>
    </xf>
    <xf numFmtId="0" fontId="7" fillId="0" borderId="0" xfId="0" applyFont="1" applyFill="1" applyBorder="1"/>
    <xf numFmtId="0" fontId="7" fillId="2" borderId="1" xfId="0" applyFont="1" applyFill="1" applyBorder="1" applyProtection="1">
      <protection locked="0"/>
    </xf>
    <xf numFmtId="9" fontId="7" fillId="2" borderId="1" xfId="0" applyNumberFormat="1" applyFont="1" applyFill="1" applyBorder="1" applyProtection="1">
      <protection locked="0"/>
    </xf>
    <xf numFmtId="9" fontId="7" fillId="0" borderId="0" xfId="0" applyNumberFormat="1" applyFont="1"/>
    <xf numFmtId="2" fontId="7" fillId="0" borderId="0" xfId="0" applyNumberFormat="1" applyFont="1"/>
    <xf numFmtId="49" fontId="7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 applyProtection="1"/>
    <xf numFmtId="164" fontId="7" fillId="0" borderId="1" xfId="0" applyNumberFormat="1" applyFont="1" applyBorder="1"/>
    <xf numFmtId="0" fontId="7" fillId="0" borderId="0" xfId="0" applyFont="1" applyProtection="1">
      <protection locked="0"/>
    </xf>
    <xf numFmtId="9" fontId="7" fillId="0" borderId="0" xfId="0" applyNumberFormat="1" applyFont="1" applyAlignment="1">
      <alignment horizontal="left"/>
    </xf>
    <xf numFmtId="0" fontId="7" fillId="0" borderId="0" xfId="0" applyFont="1" applyAlignment="1">
      <alignment horizontal="justify"/>
    </xf>
    <xf numFmtId="164" fontId="7" fillId="0" borderId="1" xfId="0" applyNumberFormat="1" applyFont="1" applyBorder="1" applyAlignment="1" applyProtection="1">
      <alignment horizontal="right"/>
    </xf>
    <xf numFmtId="1" fontId="7" fillId="0" borderId="4" xfId="0" applyNumberFormat="1" applyFont="1" applyBorder="1" applyProtection="1"/>
    <xf numFmtId="9" fontId="7" fillId="0" borderId="1" xfId="0" applyNumberFormat="1" applyFont="1" applyFill="1" applyBorder="1" applyAlignment="1" applyProtection="1">
      <alignment horizontal="center"/>
    </xf>
    <xf numFmtId="9" fontId="7" fillId="3" borderId="1" xfId="0" applyNumberFormat="1" applyFont="1" applyFill="1" applyBorder="1" applyProtection="1">
      <protection locked="0"/>
    </xf>
    <xf numFmtId="0" fontId="3" fillId="4" borderId="5" xfId="0" applyFont="1" applyFill="1" applyBorder="1"/>
    <xf numFmtId="0" fontId="3" fillId="4" borderId="2" xfId="0" applyFont="1" applyFill="1" applyBorder="1"/>
    <xf numFmtId="0" fontId="7" fillId="4" borderId="6" xfId="0" applyFont="1" applyFill="1" applyBorder="1"/>
    <xf numFmtId="0" fontId="3" fillId="4" borderId="0" xfId="0" applyFont="1" applyFill="1" applyBorder="1"/>
    <xf numFmtId="0" fontId="3" fillId="4" borderId="7" xfId="0" applyFont="1" applyFill="1" applyBorder="1"/>
    <xf numFmtId="9" fontId="3" fillId="4" borderId="0" xfId="0" applyNumberFormat="1" applyFont="1" applyFill="1" applyBorder="1"/>
    <xf numFmtId="0" fontId="7" fillId="4" borderId="7" xfId="0" applyFont="1" applyFill="1" applyBorder="1"/>
    <xf numFmtId="0" fontId="7" fillId="4" borderId="8" xfId="0" applyFont="1" applyFill="1" applyBorder="1"/>
    <xf numFmtId="0" fontId="3" fillId="4" borderId="9" xfId="0" applyFont="1" applyFill="1" applyBorder="1"/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/>
    <xf numFmtId="0" fontId="3" fillId="4" borderId="1" xfId="0" applyFont="1" applyFill="1" applyBorder="1"/>
    <xf numFmtId="9" fontId="3" fillId="4" borderId="1" xfId="0" applyNumberFormat="1" applyFont="1" applyFill="1" applyBorder="1"/>
    <xf numFmtId="164" fontId="3" fillId="4" borderId="1" xfId="0" applyNumberFormat="1" applyFont="1" applyFill="1" applyBorder="1" applyProtection="1"/>
    <xf numFmtId="0" fontId="6" fillId="4" borderId="1" xfId="0" applyFont="1" applyFill="1" applyBorder="1" applyAlignment="1">
      <alignment horizontal="center"/>
    </xf>
    <xf numFmtId="164" fontId="3" fillId="4" borderId="1" xfId="0" applyNumberFormat="1" applyFont="1" applyFill="1" applyBorder="1"/>
    <xf numFmtId="164" fontId="3" fillId="4" borderId="1" xfId="0" applyNumberFormat="1" applyFont="1" applyFill="1" applyBorder="1" applyAlignment="1">
      <alignment horizontal="center"/>
    </xf>
    <xf numFmtId="0" fontId="3" fillId="4" borderId="10" xfId="0" applyFont="1" applyFill="1" applyBorder="1"/>
    <xf numFmtId="9" fontId="7" fillId="5" borderId="4" xfId="0" applyNumberFormat="1" applyFont="1" applyFill="1" applyBorder="1" applyAlignment="1" applyProtection="1">
      <alignment horizontal="center"/>
      <protection locked="0"/>
    </xf>
    <xf numFmtId="0" fontId="7" fillId="2" borderId="5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7" fillId="2" borderId="12" xfId="0" applyFont="1" applyFill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3" fillId="4" borderId="4" xfId="0" applyFont="1" applyFill="1" applyBorder="1" applyAlignment="1">
      <alignment wrapText="1"/>
    </xf>
    <xf numFmtId="0" fontId="0" fillId="6" borderId="14" xfId="0" applyFill="1" applyBorder="1" applyAlignment="1">
      <alignment wrapText="1"/>
    </xf>
    <xf numFmtId="0" fontId="0" fillId="6" borderId="15" xfId="0" applyFill="1" applyBorder="1" applyAlignment="1">
      <alignment wrapText="1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46"/>
  <sheetViews>
    <sheetView tabSelected="1" workbookViewId="0">
      <selection activeCell="B18" sqref="B18"/>
    </sheetView>
  </sheetViews>
  <sheetFormatPr defaultRowHeight="12.75" x14ac:dyDescent="0.2"/>
  <cols>
    <col min="1" max="1" width="14.140625" style="6" customWidth="1"/>
    <col min="2" max="2" width="21.5703125" style="6" customWidth="1"/>
    <col min="3" max="3" width="12" style="6" customWidth="1"/>
    <col min="4" max="21" width="9.140625" style="6"/>
    <col min="22" max="22" width="10" style="6" customWidth="1"/>
    <col min="23" max="24" width="20.7109375" style="6" customWidth="1"/>
    <col min="25" max="27" width="9.140625" style="6"/>
    <col min="28" max="30" width="9.140625" style="6" hidden="1" customWidth="1"/>
    <col min="31" max="16384" width="9.140625" style="6"/>
  </cols>
  <sheetData>
    <row r="1" spans="1:26" x14ac:dyDescent="0.2">
      <c r="A1" s="4" t="s">
        <v>0</v>
      </c>
    </row>
    <row r="2" spans="1:26" x14ac:dyDescent="0.2">
      <c r="A2" s="4"/>
    </row>
    <row r="3" spans="1:26" x14ac:dyDescent="0.2">
      <c r="A3" s="7" t="s">
        <v>1</v>
      </c>
      <c r="C3" s="8" t="s">
        <v>63</v>
      </c>
      <c r="D3" s="44" t="s">
        <v>64</v>
      </c>
      <c r="E3" s="44"/>
      <c r="F3" s="44"/>
      <c r="G3" s="44"/>
      <c r="H3" s="44"/>
      <c r="I3" s="45"/>
    </row>
    <row r="4" spans="1:26" x14ac:dyDescent="0.2">
      <c r="A4" s="4" t="s">
        <v>2</v>
      </c>
      <c r="C4" s="9"/>
      <c r="D4" s="46" t="s">
        <v>65</v>
      </c>
      <c r="E4" s="46"/>
      <c r="F4" s="46"/>
      <c r="G4" s="46"/>
      <c r="H4" s="46"/>
      <c r="I4" s="47"/>
    </row>
    <row r="5" spans="1:26" x14ac:dyDescent="0.2">
      <c r="C5" s="10"/>
    </row>
    <row r="6" spans="1:26" x14ac:dyDescent="0.2">
      <c r="A6" s="6" t="s">
        <v>3</v>
      </c>
      <c r="B6" s="11" t="s">
        <v>62</v>
      </c>
      <c r="C6" s="12">
        <v>0.2</v>
      </c>
    </row>
    <row r="7" spans="1:26" x14ac:dyDescent="0.2">
      <c r="A7" s="6" t="s">
        <v>4</v>
      </c>
      <c r="B7" s="11" t="s">
        <v>61</v>
      </c>
      <c r="C7" s="12">
        <v>0.2</v>
      </c>
    </row>
    <row r="8" spans="1:26" x14ac:dyDescent="0.2">
      <c r="A8" s="6" t="s">
        <v>5</v>
      </c>
      <c r="B8" s="11" t="s">
        <v>58</v>
      </c>
      <c r="C8" s="12">
        <v>0.1</v>
      </c>
    </row>
    <row r="9" spans="1:26" x14ac:dyDescent="0.2">
      <c r="A9" s="10" t="s">
        <v>6</v>
      </c>
      <c r="B9" s="11" t="s">
        <v>59</v>
      </c>
      <c r="C9" s="12">
        <v>0.25</v>
      </c>
    </row>
    <row r="10" spans="1:26" x14ac:dyDescent="0.2">
      <c r="A10" s="6" t="s">
        <v>53</v>
      </c>
      <c r="B10" s="11" t="s">
        <v>60</v>
      </c>
      <c r="C10" s="12">
        <v>0.25</v>
      </c>
    </row>
    <row r="11" spans="1:26" x14ac:dyDescent="0.2">
      <c r="A11" s="6" t="s">
        <v>56</v>
      </c>
      <c r="B11" s="11"/>
      <c r="C11" s="12"/>
    </row>
    <row r="12" spans="1:26" x14ac:dyDescent="0.2">
      <c r="C12" s="13">
        <f>SUM(C6:C11)</f>
        <v>1</v>
      </c>
      <c r="E12" s="1" t="str">
        <f>IF(SUM(C6:C11)&lt;&gt;1,"Error, total assessment marks does not equal 100%","")</f>
        <v/>
      </c>
      <c r="I12" s="14"/>
    </row>
    <row r="14" spans="1:26" x14ac:dyDescent="0.2">
      <c r="A14" s="26" t="s">
        <v>7</v>
      </c>
      <c r="B14" s="25"/>
      <c r="C14" s="26" t="s">
        <v>8</v>
      </c>
      <c r="D14" s="25"/>
      <c r="E14" s="25"/>
      <c r="F14" s="26" t="s">
        <v>8</v>
      </c>
      <c r="G14" s="25"/>
      <c r="H14" s="25"/>
      <c r="I14" s="26" t="s">
        <v>8</v>
      </c>
      <c r="J14" s="25"/>
      <c r="K14" s="25"/>
      <c r="L14" s="26" t="s">
        <v>8</v>
      </c>
      <c r="M14" s="25"/>
      <c r="N14" s="25"/>
      <c r="O14" s="26" t="s">
        <v>8</v>
      </c>
      <c r="P14" s="25"/>
      <c r="Q14" s="25"/>
      <c r="R14" s="26" t="s">
        <v>8</v>
      </c>
      <c r="S14" s="25"/>
      <c r="T14" s="25"/>
      <c r="U14" s="26" t="s">
        <v>9</v>
      </c>
      <c r="V14" s="27"/>
      <c r="W14" s="48" t="s">
        <v>51</v>
      </c>
      <c r="X14" s="48" t="s">
        <v>55</v>
      </c>
      <c r="Y14" s="26" t="s">
        <v>52</v>
      </c>
      <c r="Z14" s="27"/>
    </row>
    <row r="15" spans="1:26" x14ac:dyDescent="0.2">
      <c r="A15" s="29" t="s">
        <v>10</v>
      </c>
      <c r="B15" s="28" t="s">
        <v>11</v>
      </c>
      <c r="C15" s="29" t="s">
        <v>12</v>
      </c>
      <c r="D15" s="30" t="str">
        <f>B6</f>
        <v>Item 1</v>
      </c>
      <c r="E15" s="28"/>
      <c r="F15" s="29" t="s">
        <v>13</v>
      </c>
      <c r="G15" s="30" t="str">
        <f>B7</f>
        <v>Item 2</v>
      </c>
      <c r="H15" s="28"/>
      <c r="I15" s="29" t="s">
        <v>14</v>
      </c>
      <c r="J15" s="30" t="str">
        <f>B8</f>
        <v>Item 3</v>
      </c>
      <c r="K15" s="28"/>
      <c r="L15" s="29" t="s">
        <v>15</v>
      </c>
      <c r="M15" s="30" t="str">
        <f>B9</f>
        <v>Item 4</v>
      </c>
      <c r="N15" s="28"/>
      <c r="O15" s="29" t="s">
        <v>54</v>
      </c>
      <c r="P15" s="30">
        <f>B11</f>
        <v>0</v>
      </c>
      <c r="Q15" s="28"/>
      <c r="R15" s="29" t="s">
        <v>57</v>
      </c>
      <c r="S15" s="30">
        <f>B11</f>
        <v>0</v>
      </c>
      <c r="T15" s="28"/>
      <c r="U15" s="31"/>
      <c r="V15" s="32"/>
      <c r="W15" s="49"/>
      <c r="X15" s="49"/>
      <c r="Y15" s="31"/>
      <c r="Z15" s="32"/>
    </row>
    <row r="16" spans="1:26" x14ac:dyDescent="0.2">
      <c r="A16" s="42"/>
      <c r="B16" s="33"/>
      <c r="C16" s="34" t="s">
        <v>16</v>
      </c>
      <c r="D16" s="33" t="s">
        <v>17</v>
      </c>
      <c r="E16" s="33" t="s">
        <v>18</v>
      </c>
      <c r="F16" s="34" t="s">
        <v>16</v>
      </c>
      <c r="G16" s="33" t="s">
        <v>17</v>
      </c>
      <c r="H16" s="33" t="s">
        <v>18</v>
      </c>
      <c r="I16" s="34" t="s">
        <v>16</v>
      </c>
      <c r="J16" s="33" t="s">
        <v>17</v>
      </c>
      <c r="K16" s="33" t="s">
        <v>18</v>
      </c>
      <c r="L16" s="34" t="s">
        <v>16</v>
      </c>
      <c r="M16" s="33" t="s">
        <v>17</v>
      </c>
      <c r="N16" s="33" t="s">
        <v>18</v>
      </c>
      <c r="O16" s="34" t="s">
        <v>16</v>
      </c>
      <c r="P16" s="33" t="s">
        <v>17</v>
      </c>
      <c r="Q16" s="33" t="s">
        <v>18</v>
      </c>
      <c r="R16" s="34" t="s">
        <v>16</v>
      </c>
      <c r="S16" s="33" t="s">
        <v>17</v>
      </c>
      <c r="T16" s="33" t="s">
        <v>18</v>
      </c>
      <c r="U16" s="34" t="s">
        <v>17</v>
      </c>
      <c r="V16" s="35" t="s">
        <v>18</v>
      </c>
      <c r="W16" s="50"/>
      <c r="X16" s="50"/>
      <c r="Y16" s="34" t="s">
        <v>17</v>
      </c>
      <c r="Z16" s="35" t="s">
        <v>18</v>
      </c>
    </row>
    <row r="17" spans="1:30" x14ac:dyDescent="0.2">
      <c r="A17" s="15"/>
      <c r="B17" s="11" t="s">
        <v>66</v>
      </c>
      <c r="C17" s="12">
        <v>0.12</v>
      </c>
      <c r="D17" s="16">
        <f t="shared" ref="D17:D31" si="0">IF(C17="","",(C17*$C$6)*100)</f>
        <v>2.4</v>
      </c>
      <c r="E17" s="2" t="str">
        <f t="shared" ref="E17:E31" si="1">IF(C17="","",IF(C17&gt;0.79,"HD",IF(C17&gt;0.69,"D",IF(C17&gt;0.59,"CR",IF(C17&gt;0.49,"P","N")))))</f>
        <v>N</v>
      </c>
      <c r="F17" s="12">
        <v>0.04</v>
      </c>
      <c r="G17" s="17">
        <f t="shared" ref="G17:G31" si="2">IF(F17="","",(F17*$C$7)*100)</f>
        <v>0.8</v>
      </c>
      <c r="H17" s="3" t="str">
        <f t="shared" ref="H17:H31" si="3">IF(F17="","",IF(F17&gt;0.79,"HD",IF(F17&gt;0.69,"D",IF(F17&gt;0.59,"CR",IF(F17&gt;0.49,"P","N")))))</f>
        <v>N</v>
      </c>
      <c r="I17" s="12">
        <v>1</v>
      </c>
      <c r="J17" s="17">
        <f>IF(I17="","",(I17*$C$8)*100)</f>
        <v>10</v>
      </c>
      <c r="K17" s="3" t="str">
        <f>IF(I17="","",IF(I17&gt;0.79,"HD",IF(I17&gt;0.69,"D",IF(I17&gt;0.59,"CR",IF(I17&gt;0.49,"P","N")))))</f>
        <v>HD</v>
      </c>
      <c r="L17" s="24">
        <v>0.8</v>
      </c>
      <c r="M17" s="21">
        <f>IF(L17="","",(L17*$C$9)*100)</f>
        <v>20</v>
      </c>
      <c r="N17" s="2" t="str">
        <f t="shared" ref="N17:N31" si="4">IF(L17="","",IF(L17&gt;0.79,"HD",IF(L17&gt;0.69,"D",IF(L17&gt;0.59,"CR",IF(L17&gt;0.49,"P","N")))))</f>
        <v>HD</v>
      </c>
      <c r="O17" s="24">
        <v>0.7</v>
      </c>
      <c r="P17" s="21">
        <f t="shared" ref="P17:P31" si="5">IF(O17="","",(O17*$C$11)*100)</f>
        <v>0</v>
      </c>
      <c r="Q17" s="2" t="str">
        <f t="shared" ref="Q17:Q23" si="6">IF(O17="","",IF(O17&gt;0.79,"HD",IF(O17&gt;0.69,"D",IF(O17&gt;0.59,"CR",IF(O17&gt;0.49,"P","N")))))</f>
        <v>D</v>
      </c>
      <c r="R17" s="24"/>
      <c r="S17" s="21" t="str">
        <f t="shared" ref="S17:S21" si="7">IF(R17="","",(R17*$C$11)*100)</f>
        <v/>
      </c>
      <c r="T17" s="2" t="str">
        <f t="shared" ref="T17:T31" si="8">IF(R17="","",IF(R17&gt;0.79,"HD",IF(R17&gt;0.69,"D",IF(R17&gt;0.59,"CR",IF(R17&gt;0.49,"P","N")))))</f>
        <v/>
      </c>
      <c r="U17" s="22">
        <f t="shared" ref="U17:U31" si="9">IF(COUNT(D17,G17,J17,M17,O17,R17)=0," ",SUM(D17,G17,J17,M17,P17,S17))</f>
        <v>33.200000000000003</v>
      </c>
      <c r="V17" s="2" t="str">
        <f>IF(COUNT(D17,G17,J17,M17,O17,R17)=0,"",IF(OR(AND(OR(AND(C17&lt;40%,$C$6),AND(F17&lt;40%,$C$7&gt;0%),AND(I17&lt;40%,$C$8&gt;0%),AND(L17&lt;40%,$C$9&gt;0%),AND(O17&lt;40%,$C$10&gt;0%),AND(R17&lt;40%,$C$11&gt;0%)),U17&gt;49.5),COUNT(C17,F17,I17,L17,O17,R17)&lt;Calcs!$B$7),"IC",IF(U17&gt;=79.5,"HD",IF(U17&gt;=69.5,"D",IF(U17&gt;=59.5,"CR",IF(U17&gt;=49.5,"P","N"))))))</f>
        <v>N</v>
      </c>
      <c r="W17" s="23" t="str">
        <f>IF(OR(V17="P",V17="CR",V17="D",V17="hd",COUNT(C17,F17,I17,L17,O17)=0),"",IF(Calcs!$B$7=5,AB17,IF(Calcs!$B$7=4,AC17,IF(Calcs!$B$7=3,AD17,""))))</f>
        <v>N</v>
      </c>
      <c r="X17" s="43"/>
      <c r="Y17" s="22" t="str">
        <f t="shared" ref="Y17" si="10">IF(OR(V17="IC",V17="N"),"",U17)</f>
        <v/>
      </c>
      <c r="Z17" s="2" t="str">
        <f t="shared" ref="Z17" si="11">IF(OR(W17="Y",W17="check",X17="y"),"IC",IF(W17="n","N",V17))</f>
        <v>N</v>
      </c>
      <c r="AB17" s="6" t="str">
        <f>IF(OR(AND(C17&lt;40%,F17&gt;49.5%,I17&gt;49.5%,L17&gt;49.5%,O17&gt;49.5%),AND(F17&lt;40%,C17&gt;49.5%,I17&gt;49.5%,L17&gt;49.5%,O17&gt;49.5%),AND(I17&lt;40%,C17&gt;49.5%,F17&gt;49.5%,L17&gt;49.5%,O17&gt;49.5%),AND(L17&lt;40%,C17&gt;49.5%,I17&gt;49.5%,F17&gt;49.5%,O17&gt;49.5%),AND(O17&gt;40%,F17&gt;49.5%,I17&gt;49.5%,L17&gt;49.5%,C17&gt;49.5%)),"Y",IF(OR(AND(C17&lt;40%,F17&gt;39.5%,I17&gt;39.5%,L17&gt;39.5%,O17&gt;39.5%),AND(F17&lt;40%,C17&gt;39.5%,I17&gt;39.5%,L17&gt;39.5%,O17&gt;39.5%),AND(I17&lt;40%,C17&gt;39.5%,F17&gt;39.5%,L17&gt;39.5%,O17&gt;39.5%),AND(L17&lt;40%,C17&gt;39.5%,I17&gt;39.5%,F17&gt;39.5%,O17&gt;39.5%),AND(O17&lt;40%,C17&gt;39.5%,I17&gt;39.5%,F17&gt;39.5%,L17&gt;39.5%)),"check","N"))</f>
        <v>N</v>
      </c>
      <c r="AC17" s="6" t="str">
        <f>IF(OR(AND(C17&lt;40%,F17&gt;49.5%,I17&gt;49.5%,L17&gt;49.5%),AND(F17&lt;40%,C17&gt;49.5%,I17&gt;49.5%,L17&gt;49.5%),AND(I17&lt;40%,C17&gt;49.5%,F17&gt;49.5%,L17&gt;49.5%),AND(L17&lt;40%,C17&gt;49.5%,I17&gt;49.5%,F17&gt;49.5%)),"Y",IF(OR(AND(C17&lt;40%,F17&gt;39.5%,I17&gt;39.5%,L17&gt;39.5%),AND(F17&lt;40%,C17&gt;39.5%,I17&gt;39.5%,L17&gt;39.5%),AND(I17&lt;40%,C17&gt;39.5%,F17&gt;39.5%,L17&gt;39.5%),AND(L17&lt;40%,C17&gt;39.5%,I17&gt;39.5%,F17&gt;39.5%)),"check","N"))</f>
        <v>N</v>
      </c>
      <c r="AD17" s="6" t="str">
        <f>IF(OR(AND(C17&lt;40%,F17&gt;49.5%,I17&gt;49.5%),AND(F17&lt;40%,C17&gt;49.5%,I17&gt;49.5%),AND(I17&lt;40%,C17&gt;49.5%,F17&gt;49.5%,L17&gt;49.5%)),"Y",IF(OR(AND(C17&lt;40%,F17&gt;39.5%,I17&gt;39.5%),AND(F17&lt;40%,C17&gt;39.5%,I17&gt;39.5%),AND(I17&lt;40%,C17&gt;39.5%,F17&gt;39.5%)),"check","N"))</f>
        <v>N</v>
      </c>
    </row>
    <row r="18" spans="1:30" x14ac:dyDescent="0.2">
      <c r="A18" s="15"/>
      <c r="B18" s="11"/>
      <c r="C18" s="12"/>
      <c r="D18" s="16" t="str">
        <f t="shared" si="0"/>
        <v/>
      </c>
      <c r="E18" s="2" t="str">
        <f t="shared" si="1"/>
        <v/>
      </c>
      <c r="F18" s="12"/>
      <c r="G18" s="17" t="str">
        <f t="shared" si="2"/>
        <v/>
      </c>
      <c r="H18" s="3" t="str">
        <f t="shared" si="3"/>
        <v/>
      </c>
      <c r="I18" s="12"/>
      <c r="J18" s="17" t="str">
        <f t="shared" ref="J18:J31" si="12">IF(I18="","",(I18*$C$8)*100)</f>
        <v/>
      </c>
      <c r="K18" s="3" t="str">
        <f t="shared" ref="K18:K31" si="13">IF(I18="","",IF(I18&gt;0.79,"HD",IF(I18&gt;0.69,"D",IF(I18&gt;0.59,"CR",IF(I18&gt;0.49,"P","N")))))</f>
        <v/>
      </c>
      <c r="L18" s="24"/>
      <c r="M18" s="21" t="str">
        <f t="shared" ref="M18:M31" si="14">IF(L18="","",(L18*$C$9)*100)</f>
        <v/>
      </c>
      <c r="N18" s="2" t="str">
        <f t="shared" si="4"/>
        <v/>
      </c>
      <c r="O18" s="24"/>
      <c r="P18" s="21" t="str">
        <f t="shared" si="5"/>
        <v/>
      </c>
      <c r="Q18" s="2" t="str">
        <f t="shared" si="6"/>
        <v/>
      </c>
      <c r="R18" s="24"/>
      <c r="S18" s="21" t="str">
        <f t="shared" si="7"/>
        <v/>
      </c>
      <c r="T18" s="2" t="str">
        <f t="shared" si="8"/>
        <v/>
      </c>
      <c r="U18" s="22" t="str">
        <f t="shared" si="9"/>
        <v xml:space="preserve"> </v>
      </c>
      <c r="V18" s="2" t="str">
        <f>IF(COUNT(D18,G18,J18,M18,O18,R18)=0,"",IF(OR(AND(OR(AND(C18&lt;40%,$C$6),AND(F18&lt;40%,$C$7&gt;0%),AND(I18&lt;40%,$C$8&gt;0%),AND(L18&lt;40%,$C$9&gt;0%),AND(O18&lt;40%,$C$10&gt;0%),AND(R18&lt;40%,$C$11&gt;0%)),U18&gt;49.5),COUNT(C18,F18,I18,L18,O18,R18)&lt;Calcs!$B$7),"IC",IF(U18&gt;=79.5,"HD",IF(U18&gt;=69.5,"D",IF(U18&gt;=59.5,"CR",IF(U18&gt;=49.5,"P","N"))))))</f>
        <v/>
      </c>
      <c r="W18" s="23" t="str">
        <f>IF(OR(V18="P",V18="CR",V18="D",V18="hd",COUNT(C18,F18,I18,L18,O18)=0),"",IF(Calcs!$B$7=5,AB18,IF(Calcs!$B$7=4,AC18,IF(Calcs!$B$7=3,AD18,""))))</f>
        <v/>
      </c>
      <c r="X18" s="43"/>
      <c r="Y18" s="22" t="str">
        <f t="shared" ref="Y18:Y31" si="15">IF(OR(V18="IC",V18="N"),"",U18)</f>
        <v xml:space="preserve"> </v>
      </c>
      <c r="Z18" s="2" t="str">
        <f t="shared" ref="Z18:Z31" si="16">IF(OR(W18="Y",W18="check",X18="y"),"IC",IF(W18="n","N",V18))</f>
        <v/>
      </c>
      <c r="AB18" s="6" t="str">
        <f t="shared" ref="AB18:AB31" si="17">IF(OR(AND(C18&lt;40%,F18&gt;49.5%,I18&gt;49.5%,L18&gt;49.5%,O18&gt;49.5%),AND(F18&lt;40%,C18&gt;49.5%,I18&gt;49.5%,L18&gt;49.5%,O18&gt;49.5%),AND(I18&lt;40%,C18&gt;49.5%,F18&gt;49.5%,L18&gt;49.5%,O18&gt;49.5%),AND(L18&lt;40%,C18&gt;49.5%,I18&gt;49.5%,F18&gt;49.5%,O18&gt;49.5%),AND(O18&gt;40%,F18&gt;49.5%,I18&gt;49.5%,L18&gt;49.5%,C18&gt;49.5%)),"Y",IF(OR(AND(C18&lt;40%,F18&gt;39.5%,I18&gt;39.5%,L18&gt;39.5%,O18&gt;39.5%),AND(F18&lt;40%,C18&gt;39.5%,I18&gt;39.5%,L18&gt;39.5%,O18&gt;39.5%),AND(I18&lt;40%,C18&gt;39.5%,F18&gt;39.5%,L18&gt;39.5%,O18&gt;39.5%),AND(L18&lt;40%,C18&gt;39.5%,I18&gt;39.5%,F18&gt;39.5%,O18&gt;39.5%),AND(O18&lt;40%,C18&gt;39.5%,I18&gt;39.5%,F18&gt;39.5%,L18&gt;39.5%)),"check","N"))</f>
        <v>N</v>
      </c>
      <c r="AC18" s="6" t="str">
        <f t="shared" ref="AC18:AC31" si="18">IF(OR(AND(C18&lt;40%,F18&gt;49.5%,I18&gt;49.5%,L18&gt;49.5%),AND(F18&lt;40%,C18&gt;49.5%,I18&gt;49.5%,L18&gt;49.5%),AND(I18&lt;40%,C18&gt;49.5%,F18&gt;49.5%,L18&gt;49.5%),AND(L18&lt;40%,C18&gt;49.5%,I18&gt;49.5%,F18&gt;49.5%)),"Y",IF(OR(AND(C18&lt;40%,F18&gt;39.5%,I18&gt;39.5%,L18&gt;39.5%),AND(F18&lt;40%,C18&gt;39.5%,I18&gt;39.5%,L18&gt;39.5%),AND(I18&lt;40%,C18&gt;39.5%,F18&gt;39.5%,L18&gt;39.5%),AND(L18&lt;40%,C18&gt;39.5%,I18&gt;39.5%,F18&gt;39.5%)),"check","N"))</f>
        <v>N</v>
      </c>
      <c r="AD18" s="6" t="str">
        <f t="shared" ref="AD18:AD31" si="19">IF(OR(AND(C18&lt;40%,F18&gt;49.5%,I18&gt;49.5%),AND(F18&lt;40%,C18&gt;49.5%,I18&gt;49.5%),AND(I18&lt;40%,C18&gt;49.5%,F18&gt;49.5%,L18&gt;49.5%)),"Y",IF(OR(AND(C18&lt;40%,F18&gt;39.5%,I18&gt;39.5%),AND(F18&lt;40%,C18&gt;39.5%,I18&gt;39.5%),AND(I18&lt;40%,C18&gt;39.5%,F18&gt;39.5%)),"check","N"))</f>
        <v>N</v>
      </c>
    </row>
    <row r="19" spans="1:30" x14ac:dyDescent="0.2">
      <c r="A19" s="15"/>
      <c r="B19" s="11"/>
      <c r="C19" s="12"/>
      <c r="D19" s="16" t="str">
        <f t="shared" si="0"/>
        <v/>
      </c>
      <c r="E19" s="2" t="str">
        <f t="shared" si="1"/>
        <v/>
      </c>
      <c r="F19" s="12"/>
      <c r="G19" s="17" t="str">
        <f t="shared" si="2"/>
        <v/>
      </c>
      <c r="H19" s="3" t="str">
        <f t="shared" si="3"/>
        <v/>
      </c>
      <c r="I19" s="12"/>
      <c r="J19" s="17" t="str">
        <f t="shared" si="12"/>
        <v/>
      </c>
      <c r="K19" s="3" t="str">
        <f t="shared" si="13"/>
        <v/>
      </c>
      <c r="L19" s="24"/>
      <c r="M19" s="21" t="str">
        <f t="shared" si="14"/>
        <v/>
      </c>
      <c r="N19" s="2" t="str">
        <f t="shared" si="4"/>
        <v/>
      </c>
      <c r="O19" s="24"/>
      <c r="P19" s="21" t="str">
        <f t="shared" si="5"/>
        <v/>
      </c>
      <c r="Q19" s="2" t="str">
        <f t="shared" si="6"/>
        <v/>
      </c>
      <c r="R19" s="24"/>
      <c r="S19" s="21" t="str">
        <f t="shared" si="7"/>
        <v/>
      </c>
      <c r="T19" s="2" t="str">
        <f t="shared" si="8"/>
        <v/>
      </c>
      <c r="U19" s="22" t="str">
        <f t="shared" si="9"/>
        <v xml:space="preserve"> </v>
      </c>
      <c r="V19" s="2" t="str">
        <f>IF(COUNT(D19,G19,J19,M19,O19,R19)=0,"",IF(OR(AND(OR(AND(C19&lt;40%,$C$6),AND(F19&lt;40%,$C$7&gt;0%),AND(I19&lt;40%,$C$8&gt;0%),AND(L19&lt;40%,$C$9&gt;0%),AND(O19&lt;40%,$C$10&gt;0%),AND(R19&lt;40%,$C$11&gt;0%)),U19&gt;49.5),COUNT(C19,F19,I19,L19,O19,R19)&lt;Calcs!$B$7),"IC",IF(U19&gt;=79.5,"HD",IF(U19&gt;=69.5,"D",IF(U19&gt;=59.5,"CR",IF(U19&gt;=49.5,"P","N"))))))</f>
        <v/>
      </c>
      <c r="W19" s="23" t="str">
        <f>IF(OR(V19="P",V19="CR",V19="D",V19="hd",COUNT(C19,F19,I19,L19,O19)=0),"",IF(Calcs!$B$7=5,AB19,IF(Calcs!$B$7=4,AC19,IF(Calcs!$B$7=3,AD19,""))))</f>
        <v/>
      </c>
      <c r="X19" s="43"/>
      <c r="Y19" s="22" t="str">
        <f t="shared" si="15"/>
        <v xml:space="preserve"> </v>
      </c>
      <c r="Z19" s="2" t="str">
        <f t="shared" si="16"/>
        <v/>
      </c>
      <c r="AB19" s="6" t="str">
        <f t="shared" si="17"/>
        <v>N</v>
      </c>
      <c r="AC19" s="6" t="str">
        <f t="shared" si="18"/>
        <v>N</v>
      </c>
      <c r="AD19" s="6" t="str">
        <f t="shared" si="19"/>
        <v>N</v>
      </c>
    </row>
    <row r="20" spans="1:30" x14ac:dyDescent="0.2">
      <c r="A20" s="15"/>
      <c r="B20" s="11"/>
      <c r="C20" s="12"/>
      <c r="D20" s="16" t="str">
        <f t="shared" si="0"/>
        <v/>
      </c>
      <c r="E20" s="2" t="str">
        <f t="shared" si="1"/>
        <v/>
      </c>
      <c r="F20" s="12"/>
      <c r="G20" s="17" t="str">
        <f t="shared" si="2"/>
        <v/>
      </c>
      <c r="H20" s="3" t="str">
        <f t="shared" si="3"/>
        <v/>
      </c>
      <c r="I20" s="12"/>
      <c r="J20" s="17" t="str">
        <f t="shared" si="12"/>
        <v/>
      </c>
      <c r="K20" s="3" t="str">
        <f t="shared" si="13"/>
        <v/>
      </c>
      <c r="L20" s="24"/>
      <c r="M20" s="21" t="str">
        <f t="shared" si="14"/>
        <v/>
      </c>
      <c r="N20" s="2" t="str">
        <f t="shared" si="4"/>
        <v/>
      </c>
      <c r="O20" s="24"/>
      <c r="P20" s="21" t="str">
        <f t="shared" si="5"/>
        <v/>
      </c>
      <c r="Q20" s="2" t="str">
        <f t="shared" si="6"/>
        <v/>
      </c>
      <c r="R20" s="24"/>
      <c r="S20" s="21" t="str">
        <f t="shared" si="7"/>
        <v/>
      </c>
      <c r="T20" s="2" t="str">
        <f t="shared" si="8"/>
        <v/>
      </c>
      <c r="U20" s="22" t="str">
        <f t="shared" si="9"/>
        <v xml:space="preserve"> </v>
      </c>
      <c r="V20" s="2" t="str">
        <f>IF(COUNT(D20,G20,J20,M20,O20,R20)=0,"",IF(OR(AND(OR(AND(C20&lt;40%,$C$6),AND(F20&lt;40%,$C$7&gt;0%),AND(I20&lt;40%,$C$8&gt;0%),AND(L20&lt;40%,$C$9&gt;0%),AND(O20&lt;40%,$C$10&gt;0%),AND(R20&lt;40%,$C$11&gt;0%)),U20&gt;49.5),COUNT(C20,F20,I20,L20,O20,R20)&lt;Calcs!$B$7),"IC",IF(U20&gt;=79.5,"HD",IF(U20&gt;=69.5,"D",IF(U20&gt;=59.5,"CR",IF(U20&gt;=49.5,"P","N"))))))</f>
        <v/>
      </c>
      <c r="W20" s="23" t="str">
        <f>IF(OR(V20="P",V20="CR",V20="D",V20="hd",COUNT(C20,F20,I20,L20,O20)=0),"",IF(Calcs!$B$7=5,AB20,IF(Calcs!$B$7=4,AC20,IF(Calcs!$B$7=3,AD20,""))))</f>
        <v/>
      </c>
      <c r="X20" s="43"/>
      <c r="Y20" s="22" t="str">
        <f t="shared" si="15"/>
        <v xml:space="preserve"> </v>
      </c>
      <c r="Z20" s="2" t="str">
        <f t="shared" si="16"/>
        <v/>
      </c>
      <c r="AB20" s="6" t="str">
        <f t="shared" si="17"/>
        <v>N</v>
      </c>
      <c r="AC20" s="6" t="str">
        <f t="shared" si="18"/>
        <v>N</v>
      </c>
      <c r="AD20" s="6" t="str">
        <f t="shared" si="19"/>
        <v>N</v>
      </c>
    </row>
    <row r="21" spans="1:30" s="18" customFormat="1" x14ac:dyDescent="0.2">
      <c r="A21" s="15"/>
      <c r="B21" s="11"/>
      <c r="C21" s="12"/>
      <c r="D21" s="16" t="str">
        <f t="shared" si="0"/>
        <v/>
      </c>
      <c r="E21" s="2" t="str">
        <f t="shared" si="1"/>
        <v/>
      </c>
      <c r="F21" s="12"/>
      <c r="G21" s="17" t="str">
        <f t="shared" si="2"/>
        <v/>
      </c>
      <c r="H21" s="3" t="str">
        <f t="shared" si="3"/>
        <v/>
      </c>
      <c r="I21" s="12"/>
      <c r="J21" s="17" t="str">
        <f t="shared" si="12"/>
        <v/>
      </c>
      <c r="K21" s="3" t="str">
        <f t="shared" si="13"/>
        <v/>
      </c>
      <c r="L21" s="24"/>
      <c r="M21" s="21" t="str">
        <f t="shared" si="14"/>
        <v/>
      </c>
      <c r="N21" s="2" t="str">
        <f t="shared" si="4"/>
        <v/>
      </c>
      <c r="O21" s="24"/>
      <c r="P21" s="21" t="str">
        <f t="shared" si="5"/>
        <v/>
      </c>
      <c r="Q21" s="2" t="str">
        <f t="shared" si="6"/>
        <v/>
      </c>
      <c r="R21" s="24"/>
      <c r="S21" s="21" t="str">
        <f t="shared" si="7"/>
        <v/>
      </c>
      <c r="T21" s="2" t="str">
        <f t="shared" si="8"/>
        <v/>
      </c>
      <c r="U21" s="22" t="str">
        <f t="shared" si="9"/>
        <v xml:space="preserve"> </v>
      </c>
      <c r="V21" s="2" t="str">
        <f>IF(COUNT(D21,G21,J21,M21,O21,R21)=0,"",IF(OR(AND(OR(AND(C21&lt;40%,$C$6),AND(F21&lt;40%,$C$7&gt;0%),AND(I21&lt;40%,$C$8&gt;0%),AND(L21&lt;40%,$C$9&gt;0%),AND(O21&lt;40%,$C$10&gt;0%),AND(R21&lt;40%,$C$11&gt;0%)),U21&gt;49.5),COUNT(C21,F21,I21,L21,O21,R21)&lt;Calcs!$B$7),"IC",IF(U21&gt;=79.5,"HD",IF(U21&gt;=69.5,"D",IF(U21&gt;=59.5,"CR",IF(U21&gt;=49.5,"P","N"))))))</f>
        <v/>
      </c>
      <c r="W21" s="23" t="str">
        <f>IF(OR(V21="P",V21="CR",V21="D",V21="hd",COUNT(C21,F21,I21,L21,O21)=0),"",IF(Calcs!$B$7=5,AB21,IF(Calcs!$B$7=4,AC21,IF(Calcs!$B$7=3,AD21,""))))</f>
        <v/>
      </c>
      <c r="X21" s="43"/>
      <c r="Y21" s="22" t="str">
        <f t="shared" si="15"/>
        <v xml:space="preserve"> </v>
      </c>
      <c r="Z21" s="2" t="str">
        <f t="shared" si="16"/>
        <v/>
      </c>
      <c r="AB21" s="6" t="str">
        <f t="shared" si="17"/>
        <v>N</v>
      </c>
      <c r="AC21" s="6" t="str">
        <f t="shared" si="18"/>
        <v>N</v>
      </c>
      <c r="AD21" s="6" t="str">
        <f t="shared" si="19"/>
        <v>N</v>
      </c>
    </row>
    <row r="22" spans="1:30" x14ac:dyDescent="0.2">
      <c r="A22" s="15"/>
      <c r="B22" s="11"/>
      <c r="C22" s="12"/>
      <c r="D22" s="16" t="str">
        <f>IF(C22="","",(C22*$C$6)*100)</f>
        <v/>
      </c>
      <c r="E22" s="2" t="str">
        <f t="shared" si="1"/>
        <v/>
      </c>
      <c r="F22" s="12"/>
      <c r="G22" s="17" t="str">
        <f>IF(F22="","",(F22*$C$7)*100)</f>
        <v/>
      </c>
      <c r="H22" s="3" t="str">
        <f t="shared" si="3"/>
        <v/>
      </c>
      <c r="I22" s="12"/>
      <c r="J22" s="17" t="str">
        <f>IF(I22="","",(I22*$C$8)*100)</f>
        <v/>
      </c>
      <c r="K22" s="3" t="str">
        <f t="shared" si="13"/>
        <v/>
      </c>
      <c r="L22" s="24"/>
      <c r="M22" s="21" t="str">
        <f t="shared" si="14"/>
        <v/>
      </c>
      <c r="N22" s="2" t="str">
        <f t="shared" si="4"/>
        <v/>
      </c>
      <c r="O22" s="24"/>
      <c r="P22" s="21" t="str">
        <f>IF(O22="","",(O22*$C$11)*100)</f>
        <v/>
      </c>
      <c r="Q22" s="2" t="str">
        <f t="shared" si="6"/>
        <v/>
      </c>
      <c r="R22" s="24"/>
      <c r="S22" s="21" t="str">
        <f>IF(R22="","",(R22*$C$11)*100)</f>
        <v/>
      </c>
      <c r="T22" s="2" t="str">
        <f t="shared" si="8"/>
        <v/>
      </c>
      <c r="U22" s="22" t="str">
        <f t="shared" si="9"/>
        <v xml:space="preserve"> </v>
      </c>
      <c r="V22" s="2" t="str">
        <f>IF(COUNT(D22,G22,J22,M22,O22,R22)=0,"",IF(OR(AND(OR(AND(C22&lt;40%,$C$6),AND(F22&lt;40%,$C$7&gt;0%),AND(I22&lt;40%,$C$8&gt;0%),AND(L22&lt;40%,$C$9&gt;0%),AND(O22&lt;40%,$C$10&gt;0%),AND(R22&lt;40%,$C$11&gt;0%)),U22&gt;49.5),COUNT(C22,F22,I22,L22,O22,R22)&lt;Calcs!$B$7),"IC",IF(U22&gt;=79.5,"HD",IF(U22&gt;=69.5,"D",IF(U22&gt;=59.5,"CR",IF(U22&gt;=49.5,"P","N"))))))</f>
        <v/>
      </c>
      <c r="W22" s="23" t="str">
        <f>IF(OR(V22="P",V22="CR",V22="D",V22="hd",COUNT(C22,F22,I22,L22,O22)=0),"",IF(Calcs!$B$7=5,AB22,IF(Calcs!$B$7=4,AC22,IF(Calcs!$B$7=3,AD22,""))))</f>
        <v/>
      </c>
      <c r="X22" s="43"/>
      <c r="Y22" s="22" t="str">
        <f t="shared" si="15"/>
        <v xml:space="preserve"> </v>
      </c>
      <c r="Z22" s="2" t="str">
        <f t="shared" si="16"/>
        <v/>
      </c>
      <c r="AB22" s="6" t="str">
        <f t="shared" si="17"/>
        <v>N</v>
      </c>
      <c r="AC22" s="6" t="str">
        <f t="shared" si="18"/>
        <v>N</v>
      </c>
      <c r="AD22" s="6" t="str">
        <f t="shared" si="19"/>
        <v>N</v>
      </c>
    </row>
    <row r="23" spans="1:30" x14ac:dyDescent="0.2">
      <c r="A23" s="15"/>
      <c r="B23" s="11"/>
      <c r="C23" s="12"/>
      <c r="D23" s="16" t="str">
        <f t="shared" si="0"/>
        <v/>
      </c>
      <c r="E23" s="2" t="str">
        <f t="shared" si="1"/>
        <v/>
      </c>
      <c r="F23" s="12"/>
      <c r="G23" s="17" t="str">
        <f t="shared" si="2"/>
        <v/>
      </c>
      <c r="H23" s="3" t="str">
        <f t="shared" si="3"/>
        <v/>
      </c>
      <c r="I23" s="12"/>
      <c r="J23" s="17" t="str">
        <f t="shared" si="12"/>
        <v/>
      </c>
      <c r="K23" s="3" t="str">
        <f t="shared" si="13"/>
        <v/>
      </c>
      <c r="L23" s="24"/>
      <c r="M23" s="21" t="str">
        <f t="shared" si="14"/>
        <v/>
      </c>
      <c r="N23" s="2" t="str">
        <f t="shared" si="4"/>
        <v/>
      </c>
      <c r="O23" s="24"/>
      <c r="P23" s="21" t="str">
        <f t="shared" si="5"/>
        <v/>
      </c>
      <c r="Q23" s="2" t="str">
        <f t="shared" si="6"/>
        <v/>
      </c>
      <c r="R23" s="24"/>
      <c r="S23" s="21" t="str">
        <f t="shared" ref="S23:S31" si="20">IF(R23="","",(R23*$C$11)*100)</f>
        <v/>
      </c>
      <c r="T23" s="2" t="str">
        <f t="shared" si="8"/>
        <v/>
      </c>
      <c r="U23" s="22" t="str">
        <f t="shared" si="9"/>
        <v xml:space="preserve"> </v>
      </c>
      <c r="V23" s="2" t="str">
        <f>IF(COUNT(D23,G23,J23,M23,O23,R23)=0,"",IF(OR(AND(OR(AND(C23&lt;40%,$C$6),AND(F23&lt;40%,$C$7&gt;0%),AND(I23&lt;40%,$C$8&gt;0%),AND(L23&lt;40%,$C$9&gt;0%),AND(O23&lt;40%,$C$10&gt;0%),AND(R23&lt;40%,$C$11&gt;0%)),U23&gt;49.5),COUNT(C23,F23,I23,L23,O23,R23)&lt;Calcs!$B$7),"IC",IF(U23&gt;=79.5,"HD",IF(U23&gt;=69.5,"D",IF(U23&gt;=59.5,"CR",IF(U23&gt;=49.5,"P","N"))))))</f>
        <v/>
      </c>
      <c r="W23" s="23" t="str">
        <f>IF(OR(V23="P",V23="CR",V23="D",V23="hd",COUNT(C23,F23,I23,L23,O23)=0),"",IF(Calcs!$B$7=5,AB23,IF(Calcs!$B$7=4,AC23,IF(Calcs!$B$7=3,AD23,""))))</f>
        <v/>
      </c>
      <c r="X23" s="43"/>
      <c r="Y23" s="22" t="str">
        <f t="shared" si="15"/>
        <v xml:space="preserve"> </v>
      </c>
      <c r="Z23" s="2" t="str">
        <f t="shared" si="16"/>
        <v/>
      </c>
      <c r="AB23" s="6" t="str">
        <f t="shared" si="17"/>
        <v>N</v>
      </c>
      <c r="AC23" s="6" t="str">
        <f t="shared" si="18"/>
        <v>N</v>
      </c>
      <c r="AD23" s="6" t="str">
        <f t="shared" si="19"/>
        <v>N</v>
      </c>
    </row>
    <row r="24" spans="1:30" x14ac:dyDescent="0.2">
      <c r="A24" s="15"/>
      <c r="B24" s="11"/>
      <c r="C24" s="12"/>
      <c r="D24" s="16" t="str">
        <f t="shared" si="0"/>
        <v/>
      </c>
      <c r="E24" s="2" t="str">
        <f>IF(C24="","",IF(C24&gt;0.79,"HD",IF(C24&gt;0.69,"D",IF(C24&gt;0.59,"CR",IF(C24&gt;0.49,"P","N")))))</f>
        <v/>
      </c>
      <c r="F24" s="12"/>
      <c r="G24" s="17" t="str">
        <f t="shared" si="2"/>
        <v/>
      </c>
      <c r="H24" s="3" t="str">
        <f>IF(F24="","",IF(F24&gt;0.79,"HD",IF(F24&gt;0.69,"D",IF(F24&gt;0.59,"CR",IF(F24&gt;0.49,"P","N")))))</f>
        <v/>
      </c>
      <c r="I24" s="12"/>
      <c r="J24" s="17" t="str">
        <f t="shared" si="12"/>
        <v/>
      </c>
      <c r="K24" s="3" t="str">
        <f t="shared" ref="K24:K29" si="21">IF(I24="","",IF(I24&gt;0.79,"HD",IF(I24&gt;0.69,"D",IF(I24&gt;0.59,"CR",IF(I24&gt;0.49,"P","N")))))</f>
        <v/>
      </c>
      <c r="L24" s="24"/>
      <c r="M24" s="21" t="str">
        <f t="shared" si="14"/>
        <v/>
      </c>
      <c r="N24" s="2" t="str">
        <f>IF(L24="","",IF(L24&gt;0.79,"HD",IF(L24&gt;0.69,"D",IF(L24&gt;0.59,"CR",IF(L24&gt;0.49,"P","N")))))</f>
        <v/>
      </c>
      <c r="O24" s="24"/>
      <c r="P24" s="21" t="str">
        <f t="shared" si="5"/>
        <v/>
      </c>
      <c r="Q24" s="2" t="str">
        <f t="shared" ref="Q24:Q31" si="22">IF(O24="","",IF(O24&gt;0.79,"HD",IF(O24&gt;0.69,"D",IF(O24&gt;0.59,"CR",IF(O24&gt;0.49,"P","N")))))</f>
        <v/>
      </c>
      <c r="R24" s="24"/>
      <c r="S24" s="21" t="str">
        <f t="shared" si="20"/>
        <v/>
      </c>
      <c r="T24" s="2" t="str">
        <f t="shared" si="8"/>
        <v/>
      </c>
      <c r="U24" s="22" t="str">
        <f t="shared" si="9"/>
        <v xml:space="preserve"> </v>
      </c>
      <c r="V24" s="2" t="str">
        <f>IF(COUNT(D24,G24,J24,M24,O24,R24)=0,"",IF(OR(AND(OR(AND(C24&lt;40%,$C$6),AND(F24&lt;40%,$C$7&gt;0%),AND(I24&lt;40%,$C$8&gt;0%),AND(L24&lt;40%,$C$9&gt;0%),AND(O24&lt;40%,$C$10&gt;0%),AND(R24&lt;40%,$C$11&gt;0%)),U24&gt;49.5),COUNT(C24,F24,I24,L24,O24,R24)&lt;Calcs!$B$7),"IC",IF(U24&gt;=79.5,"HD",IF(U24&gt;=69.5,"D",IF(U24&gt;=59.5,"CR",IF(U24&gt;=49.5,"P","N"))))))</f>
        <v/>
      </c>
      <c r="W24" s="23" t="str">
        <f>IF(OR(V24="P",V24="CR",V24="D",V24="hd",COUNT(C24,F24,I24,L24,O24)=0),"",IF(Calcs!$B$7=5,AB24,IF(Calcs!$B$7=4,AC24,IF(Calcs!$B$7=3,AD24,""))))</f>
        <v/>
      </c>
      <c r="X24" s="43"/>
      <c r="Y24" s="22" t="str">
        <f t="shared" si="15"/>
        <v xml:space="preserve"> </v>
      </c>
      <c r="Z24" s="2" t="str">
        <f t="shared" si="16"/>
        <v/>
      </c>
      <c r="AB24" s="6" t="str">
        <f t="shared" si="17"/>
        <v>N</v>
      </c>
      <c r="AC24" s="6" t="str">
        <f t="shared" si="18"/>
        <v>N</v>
      </c>
      <c r="AD24" s="6" t="str">
        <f t="shared" si="19"/>
        <v>N</v>
      </c>
    </row>
    <row r="25" spans="1:30" x14ac:dyDescent="0.2">
      <c r="A25" s="15"/>
      <c r="B25" s="11"/>
      <c r="C25" s="12"/>
      <c r="D25" s="16" t="str">
        <f t="shared" si="0"/>
        <v/>
      </c>
      <c r="E25" s="2" t="str">
        <f>IF(C25="","",IF(C25&gt;0.79,"HD",IF(C25&gt;0.69,"D",IF(C25&gt;0.59,"CR",IF(C25&gt;0.49,"P","N")))))</f>
        <v/>
      </c>
      <c r="F25" s="12"/>
      <c r="G25" s="17" t="str">
        <f t="shared" si="2"/>
        <v/>
      </c>
      <c r="H25" s="3" t="str">
        <f>IF(F25="","",IF(F25&gt;0.79,"HD",IF(F25&gt;0.69,"D",IF(F25&gt;0.59,"CR",IF(F25&gt;0.49,"P","N")))))</f>
        <v/>
      </c>
      <c r="I25" s="12"/>
      <c r="J25" s="17" t="str">
        <f t="shared" si="12"/>
        <v/>
      </c>
      <c r="K25" s="3" t="str">
        <f t="shared" si="21"/>
        <v/>
      </c>
      <c r="L25" s="24"/>
      <c r="M25" s="21" t="str">
        <f t="shared" si="14"/>
        <v/>
      </c>
      <c r="N25" s="2" t="str">
        <f>IF(L25="","",IF(L25&gt;0.79,"HD",IF(L25&gt;0.69,"D",IF(L25&gt;0.59,"CR",IF(L25&gt;0.49,"P","N")))))</f>
        <v/>
      </c>
      <c r="O25" s="24"/>
      <c r="P25" s="21" t="str">
        <f t="shared" si="5"/>
        <v/>
      </c>
      <c r="Q25" s="2" t="str">
        <f t="shared" si="22"/>
        <v/>
      </c>
      <c r="R25" s="24"/>
      <c r="S25" s="21" t="str">
        <f t="shared" si="20"/>
        <v/>
      </c>
      <c r="T25" s="2" t="str">
        <f t="shared" si="8"/>
        <v/>
      </c>
      <c r="U25" s="22" t="str">
        <f t="shared" si="9"/>
        <v xml:space="preserve"> </v>
      </c>
      <c r="V25" s="2" t="str">
        <f>IF(COUNT(D25,G25,J25,M25,O25,R25)=0,"",IF(OR(AND(OR(AND(C25&lt;40%,$C$6),AND(F25&lt;40%,$C$7&gt;0%),AND(I25&lt;40%,$C$8&gt;0%),AND(L25&lt;40%,$C$9&gt;0%),AND(O25&lt;40%,$C$10&gt;0%),AND(R25&lt;40%,$C$11&gt;0%)),U25&gt;49.5),COUNT(C25,F25,I25,L25,O25,R25)&lt;Calcs!$B$7),"IC",IF(U25&gt;=79.5,"HD",IF(U25&gt;=69.5,"D",IF(U25&gt;=59.5,"CR",IF(U25&gt;=49.5,"P","N"))))))</f>
        <v/>
      </c>
      <c r="W25" s="23" t="str">
        <f>IF(OR(V25="P",V25="CR",V25="D",V25="hd",COUNT(C25,F25,I25,L25,O25)=0),"",IF(Calcs!$B$7=5,AB25,IF(Calcs!$B$7=4,AC25,IF(Calcs!$B$7=3,AD25,""))))</f>
        <v/>
      </c>
      <c r="X25" s="43"/>
      <c r="Y25" s="22" t="str">
        <f t="shared" si="15"/>
        <v xml:space="preserve"> </v>
      </c>
      <c r="Z25" s="2" t="str">
        <f t="shared" si="16"/>
        <v/>
      </c>
      <c r="AB25" s="6" t="str">
        <f t="shared" si="17"/>
        <v>N</v>
      </c>
      <c r="AC25" s="6" t="str">
        <f t="shared" si="18"/>
        <v>N</v>
      </c>
      <c r="AD25" s="6" t="str">
        <f t="shared" si="19"/>
        <v>N</v>
      </c>
    </row>
    <row r="26" spans="1:30" x14ac:dyDescent="0.2">
      <c r="A26" s="15"/>
      <c r="B26" s="11"/>
      <c r="C26" s="12"/>
      <c r="D26" s="16" t="str">
        <f t="shared" si="0"/>
        <v/>
      </c>
      <c r="E26" s="2" t="str">
        <f>IF(C26="","",IF(C26&gt;0.79,"HD",IF(C26&gt;0.69,"D",IF(C26&gt;0.59,"CR",IF(C26&gt;0.49,"P","N")))))</f>
        <v/>
      </c>
      <c r="F26" s="12"/>
      <c r="G26" s="17" t="str">
        <f t="shared" si="2"/>
        <v/>
      </c>
      <c r="H26" s="3" t="str">
        <f>IF(F26="","",IF(F26&gt;0.79,"HD",IF(F26&gt;0.69,"D",IF(F26&gt;0.59,"CR",IF(F26&gt;0.49,"P","N")))))</f>
        <v/>
      </c>
      <c r="I26" s="12"/>
      <c r="J26" s="17" t="str">
        <f t="shared" si="12"/>
        <v/>
      </c>
      <c r="K26" s="3" t="str">
        <f t="shared" si="21"/>
        <v/>
      </c>
      <c r="L26" s="24"/>
      <c r="M26" s="21" t="str">
        <f t="shared" si="14"/>
        <v/>
      </c>
      <c r="N26" s="2" t="str">
        <f>IF(L26="","",IF(L26&gt;0.79,"HD",IF(L26&gt;0.69,"D",IF(L26&gt;0.59,"CR",IF(L26&gt;0.49,"P","N")))))</f>
        <v/>
      </c>
      <c r="O26" s="24"/>
      <c r="P26" s="21" t="str">
        <f t="shared" si="5"/>
        <v/>
      </c>
      <c r="Q26" s="2" t="str">
        <f t="shared" si="22"/>
        <v/>
      </c>
      <c r="R26" s="24"/>
      <c r="S26" s="21" t="str">
        <f t="shared" si="20"/>
        <v/>
      </c>
      <c r="T26" s="2" t="str">
        <f t="shared" si="8"/>
        <v/>
      </c>
      <c r="U26" s="22" t="str">
        <f t="shared" si="9"/>
        <v xml:space="preserve"> </v>
      </c>
      <c r="V26" s="2" t="str">
        <f>IF(COUNT(D26,G26,J26,M26,O26,R26)=0,"",IF(OR(AND(OR(AND(C26&lt;40%,$C$6),AND(F26&lt;40%,$C$7&gt;0%),AND(I26&lt;40%,$C$8&gt;0%),AND(L26&lt;40%,$C$9&gt;0%),AND(O26&lt;40%,$C$10&gt;0%),AND(R26&lt;40%,$C$11&gt;0%)),U26&gt;49.5),COUNT(C26,F26,I26,L26,O26,R26)&lt;Calcs!$B$7),"IC",IF(U26&gt;=79.5,"HD",IF(U26&gt;=69.5,"D",IF(U26&gt;=59.5,"CR",IF(U26&gt;=49.5,"P","N"))))))</f>
        <v/>
      </c>
      <c r="W26" s="23" t="str">
        <f>IF(OR(V26="P",V26="CR",V26="D",V26="hd",COUNT(C26,F26,I26,L26,O26)=0),"",IF(Calcs!$B$7=5,AB26,IF(Calcs!$B$7=4,AC26,IF(Calcs!$B$7=3,AD26,""))))</f>
        <v/>
      </c>
      <c r="X26" s="43"/>
      <c r="Y26" s="22" t="str">
        <f t="shared" si="15"/>
        <v xml:space="preserve"> </v>
      </c>
      <c r="Z26" s="2" t="str">
        <f t="shared" si="16"/>
        <v/>
      </c>
      <c r="AB26" s="6" t="str">
        <f t="shared" si="17"/>
        <v>N</v>
      </c>
      <c r="AC26" s="6" t="str">
        <f t="shared" si="18"/>
        <v>N</v>
      </c>
      <c r="AD26" s="6" t="str">
        <f t="shared" si="19"/>
        <v>N</v>
      </c>
    </row>
    <row r="27" spans="1:30" x14ac:dyDescent="0.2">
      <c r="A27" s="15"/>
      <c r="B27" s="11"/>
      <c r="C27" s="12"/>
      <c r="D27" s="16" t="str">
        <f t="shared" si="0"/>
        <v/>
      </c>
      <c r="E27" s="2" t="str">
        <f>IF(C27="","",IF(C27&gt;0.79,"HD",IF(C27&gt;0.69,"D",IF(C27&gt;0.59,"CR",IF(C27&gt;0.49,"P","N")))))</f>
        <v/>
      </c>
      <c r="F27" s="12"/>
      <c r="G27" s="17" t="str">
        <f t="shared" si="2"/>
        <v/>
      </c>
      <c r="H27" s="3" t="str">
        <f>IF(F27="","",IF(F27&gt;0.79,"HD",IF(F27&gt;0.69,"D",IF(F27&gt;0.59,"CR",IF(F27&gt;0.49,"P","N")))))</f>
        <v/>
      </c>
      <c r="I27" s="12"/>
      <c r="J27" s="17" t="str">
        <f t="shared" si="12"/>
        <v/>
      </c>
      <c r="K27" s="3" t="str">
        <f t="shared" si="21"/>
        <v/>
      </c>
      <c r="L27" s="24"/>
      <c r="M27" s="21" t="str">
        <f t="shared" si="14"/>
        <v/>
      </c>
      <c r="N27" s="2" t="str">
        <f>IF(L27="","",IF(L27&gt;0.79,"HD",IF(L27&gt;0.69,"D",IF(L27&gt;0.59,"CR",IF(L27&gt;0.49,"P","N")))))</f>
        <v/>
      </c>
      <c r="O27" s="24"/>
      <c r="P27" s="21" t="str">
        <f t="shared" si="5"/>
        <v/>
      </c>
      <c r="Q27" s="2" t="str">
        <f t="shared" si="22"/>
        <v/>
      </c>
      <c r="R27" s="24"/>
      <c r="S27" s="21" t="str">
        <f t="shared" si="20"/>
        <v/>
      </c>
      <c r="T27" s="2" t="str">
        <f t="shared" si="8"/>
        <v/>
      </c>
      <c r="U27" s="22" t="str">
        <f t="shared" si="9"/>
        <v xml:space="preserve"> </v>
      </c>
      <c r="V27" s="2" t="str">
        <f>IF(COUNT(D27,G27,J27,M27,O27,R27)=0,"",IF(OR(AND(OR(AND(C27&lt;40%,$C$6),AND(F27&lt;40%,$C$7&gt;0%),AND(I27&lt;40%,$C$8&gt;0%),AND(L27&lt;40%,$C$9&gt;0%),AND(O27&lt;40%,$C$10&gt;0%),AND(R27&lt;40%,$C$11&gt;0%)),U27&gt;49.5),COUNT(C27,F27,I27,L27,O27,R27)&lt;Calcs!$B$7),"IC",IF(U27&gt;=79.5,"HD",IF(U27&gt;=69.5,"D",IF(U27&gt;=59.5,"CR",IF(U27&gt;=49.5,"P","N"))))))</f>
        <v/>
      </c>
      <c r="W27" s="23" t="str">
        <f>IF(OR(V27="P",V27="CR",V27="D",V27="hd",COUNT(C27,F27,I27,L27,O27)=0),"",IF(Calcs!$B$7=5,AB27,IF(Calcs!$B$7=4,AC27,IF(Calcs!$B$7=3,AD27,""))))</f>
        <v/>
      </c>
      <c r="X27" s="43"/>
      <c r="Y27" s="22" t="str">
        <f t="shared" si="15"/>
        <v xml:space="preserve"> </v>
      </c>
      <c r="Z27" s="2" t="str">
        <f t="shared" si="16"/>
        <v/>
      </c>
      <c r="AB27" s="6" t="str">
        <f t="shared" si="17"/>
        <v>N</v>
      </c>
      <c r="AC27" s="6" t="str">
        <f t="shared" si="18"/>
        <v>N</v>
      </c>
      <c r="AD27" s="6" t="str">
        <f t="shared" si="19"/>
        <v>N</v>
      </c>
    </row>
    <row r="28" spans="1:30" x14ac:dyDescent="0.2">
      <c r="A28" s="15"/>
      <c r="B28" s="11"/>
      <c r="C28" s="12"/>
      <c r="D28" s="16" t="str">
        <f t="shared" si="0"/>
        <v/>
      </c>
      <c r="E28" s="2" t="str">
        <f>IF(C28="","",IF(C28&gt;0.79,"HD",IF(C28&gt;0.69,"D",IF(C28&gt;0.59,"CR",IF(C28&gt;0.49,"P","N")))))</f>
        <v/>
      </c>
      <c r="F28" s="12"/>
      <c r="G28" s="17" t="str">
        <f t="shared" si="2"/>
        <v/>
      </c>
      <c r="H28" s="3" t="str">
        <f>IF(F28="","",IF(F28&gt;0.79,"HD",IF(F28&gt;0.69,"D",IF(F28&gt;0.59,"CR",IF(F28&gt;0.49,"P","N")))))</f>
        <v/>
      </c>
      <c r="I28" s="12"/>
      <c r="J28" s="17" t="str">
        <f t="shared" si="12"/>
        <v/>
      </c>
      <c r="K28" s="3" t="str">
        <f t="shared" si="21"/>
        <v/>
      </c>
      <c r="L28" s="24"/>
      <c r="M28" s="21" t="str">
        <f t="shared" si="14"/>
        <v/>
      </c>
      <c r="N28" s="2" t="str">
        <f>IF(L28="","",IF(L28&gt;0.79,"HD",IF(L28&gt;0.69,"D",IF(L28&gt;0.59,"CR",IF(L28&gt;0.49,"P","N")))))</f>
        <v/>
      </c>
      <c r="O28" s="24"/>
      <c r="P28" s="21" t="str">
        <f t="shared" si="5"/>
        <v/>
      </c>
      <c r="Q28" s="2" t="str">
        <f t="shared" si="22"/>
        <v/>
      </c>
      <c r="R28" s="24"/>
      <c r="S28" s="21" t="str">
        <f t="shared" si="20"/>
        <v/>
      </c>
      <c r="T28" s="2" t="str">
        <f t="shared" si="8"/>
        <v/>
      </c>
      <c r="U28" s="22" t="str">
        <f t="shared" si="9"/>
        <v xml:space="preserve"> </v>
      </c>
      <c r="V28" s="2" t="str">
        <f>IF(COUNT(D28,G28,J28,M28,O28,R28)=0,"",IF(OR(AND(OR(AND(C28&lt;40%,$C$6),AND(F28&lt;40%,$C$7&gt;0%),AND(I28&lt;40%,$C$8&gt;0%),AND(L28&lt;40%,$C$9&gt;0%),AND(O28&lt;40%,$C$10&gt;0%),AND(R28&lt;40%,$C$11&gt;0%)),U28&gt;49.5),COUNT(C28,F28,I28,L28,O28,R28)&lt;Calcs!$B$7),"IC",IF(U28&gt;=79.5,"HD",IF(U28&gt;=69.5,"D",IF(U28&gt;=59.5,"CR",IF(U28&gt;=49.5,"P","N"))))))</f>
        <v/>
      </c>
      <c r="W28" s="23" t="str">
        <f>IF(OR(V28="P",V28="CR",V28="D",V28="hd",COUNT(C28,F28,I28,L28,O28)=0),"",IF(Calcs!$B$7=5,AB28,IF(Calcs!$B$7=4,AC28,IF(Calcs!$B$7=3,AD28,""))))</f>
        <v/>
      </c>
      <c r="X28" s="43"/>
      <c r="Y28" s="22" t="str">
        <f t="shared" si="15"/>
        <v xml:space="preserve"> </v>
      </c>
      <c r="Z28" s="2" t="str">
        <f t="shared" si="16"/>
        <v/>
      </c>
      <c r="AB28" s="6" t="str">
        <f t="shared" si="17"/>
        <v>N</v>
      </c>
      <c r="AC28" s="6" t="str">
        <f t="shared" si="18"/>
        <v>N</v>
      </c>
      <c r="AD28" s="6" t="str">
        <f t="shared" si="19"/>
        <v>N</v>
      </c>
    </row>
    <row r="29" spans="1:30" x14ac:dyDescent="0.2">
      <c r="A29" s="15"/>
      <c r="B29" s="11"/>
      <c r="C29" s="12"/>
      <c r="D29" s="16" t="str">
        <f t="shared" si="0"/>
        <v/>
      </c>
      <c r="E29" s="2" t="str">
        <f t="shared" si="1"/>
        <v/>
      </c>
      <c r="F29" s="12"/>
      <c r="G29" s="17" t="str">
        <f t="shared" si="2"/>
        <v/>
      </c>
      <c r="H29" s="3" t="str">
        <f t="shared" si="3"/>
        <v/>
      </c>
      <c r="I29" s="12"/>
      <c r="J29" s="17" t="str">
        <f>IF(I29="","",(I29*$C$8)*100)</f>
        <v/>
      </c>
      <c r="K29" s="3" t="str">
        <f t="shared" si="21"/>
        <v/>
      </c>
      <c r="L29" s="24"/>
      <c r="M29" s="21" t="str">
        <f t="shared" si="14"/>
        <v/>
      </c>
      <c r="N29" s="2" t="str">
        <f t="shared" si="4"/>
        <v/>
      </c>
      <c r="O29" s="24"/>
      <c r="P29" s="21" t="str">
        <f t="shared" si="5"/>
        <v/>
      </c>
      <c r="Q29" s="2" t="str">
        <f t="shared" si="22"/>
        <v/>
      </c>
      <c r="R29" s="24"/>
      <c r="S29" s="21" t="str">
        <f t="shared" si="20"/>
        <v/>
      </c>
      <c r="T29" s="2" t="str">
        <f t="shared" si="8"/>
        <v/>
      </c>
      <c r="U29" s="22" t="str">
        <f t="shared" si="9"/>
        <v xml:space="preserve"> </v>
      </c>
      <c r="V29" s="2" t="str">
        <f>IF(COUNT(D29,G29,J29,M29,O29,R29)=0,"",IF(OR(AND(OR(AND(C29&lt;40%,$C$6),AND(F29&lt;40%,$C$7&gt;0%),AND(I29&lt;40%,$C$8&gt;0%),AND(L29&lt;40%,$C$9&gt;0%),AND(O29&lt;40%,$C$10&gt;0%),AND(R29&lt;40%,$C$11&gt;0%)),U29&gt;49.5),COUNT(C29,F29,I29,L29,O29,R29)&lt;Calcs!$B$7),"IC",IF(U29&gt;=79.5,"HD",IF(U29&gt;=69.5,"D",IF(U29&gt;=59.5,"CR",IF(U29&gt;=49.5,"P","N"))))))</f>
        <v/>
      </c>
      <c r="W29" s="23" t="str">
        <f>IF(OR(V29="P",V29="CR",V29="D",V29="hd",COUNT(C29,F29,I29,L29,O29)=0),"",IF(Calcs!$B$7=5,AB29,IF(Calcs!$B$7=4,AC29,IF(Calcs!$B$7=3,AD29,""))))</f>
        <v/>
      </c>
      <c r="X29" s="43"/>
      <c r="Y29" s="22" t="str">
        <f t="shared" si="15"/>
        <v xml:space="preserve"> </v>
      </c>
      <c r="Z29" s="2" t="str">
        <f t="shared" si="16"/>
        <v/>
      </c>
      <c r="AB29" s="6" t="str">
        <f>IF(OR(AND(C29&lt;40%,F29&gt;49.5%,I29&gt;49.5%,L29&gt;49.5%,O29&gt;49.5%),AND(F29&lt;40%,C29&gt;49.5%,I29&gt;49.5%,L29&gt;49.5%,O29&gt;49.5%),AND(I29&lt;40%,C29&gt;49.5%,F29&gt;49.5%,L29&gt;49.5%,O29&gt;49.5%),AND(L29&lt;40%,C29&gt;49.5%,I29&gt;49.5%,F29&gt;49.5%,O29&gt;49.5%),AND(O29&gt;40%,F29&gt;49.5%,I29&gt;49.5%,L29&gt;49.5%,C29&gt;49.5%)),"Y",IF(OR(AND(C29&lt;40%,F29&gt;39.5%,I29&gt;39.5%,L29&gt;39.5%,O29&gt;39.5%),AND(F29&lt;40%,C29&gt;39.5%,I29&gt;39.5%,L29&gt;39.5%,O29&gt;39.5%),AND(I29&lt;40%,C29&gt;39.5%,F29&gt;39.5%,L29&gt;39.5%,O29&gt;39.5%),AND(L29&lt;40%,C29&gt;39.5%,I29&gt;39.5%,F29&gt;39.5%,O29&gt;39.5%),AND(O29&lt;40%,C29&gt;39.5%,I29&gt;39.5%,F29&gt;39.5%,L29&gt;39.5%)),"check","N"))</f>
        <v>N</v>
      </c>
      <c r="AC29" s="6" t="str">
        <f>IF(OR(AND(C29&lt;40%,F29&gt;49.5%,I29&gt;49.5%,L29&gt;49.5%),AND(F29&lt;40%,C29&gt;49.5%,I29&gt;49.5%,L29&gt;49.5%),AND(I29&lt;40%,C29&gt;49.5%,F29&gt;49.5%,L29&gt;49.5%),AND(L29&lt;40%,C29&gt;49.5%,I29&gt;49.5%,F29&gt;49.5%)),"Y",IF(OR(AND(C29&lt;40%,F29&gt;39.5%,I29&gt;39.5%,L29&gt;39.5%),AND(F29&lt;40%,C29&gt;39.5%,I29&gt;39.5%,L29&gt;39.5%),AND(I29&lt;40%,C29&gt;39.5%,F29&gt;39.5%,L29&gt;39.5%),AND(L29&lt;40%,C29&gt;39.5%,I29&gt;39.5%,F29&gt;39.5%)),"check","N"))</f>
        <v>N</v>
      </c>
      <c r="AD29" s="6" t="str">
        <f>IF(OR(AND(C29&lt;40%,F29&gt;49.5%,I29&gt;49.5%),AND(F29&lt;40%,C29&gt;49.5%,I29&gt;49.5%),AND(I29&lt;40%,C29&gt;49.5%,F29&gt;49.5%,L29&gt;49.5%)),"Y",IF(OR(AND(C29&lt;40%,F29&gt;39.5%,I29&gt;39.5%),AND(F29&lt;40%,C29&gt;39.5%,I29&gt;39.5%),AND(I29&lt;40%,C29&gt;39.5%,F29&gt;39.5%)),"check","N"))</f>
        <v>N</v>
      </c>
    </row>
    <row r="30" spans="1:30" x14ac:dyDescent="0.2">
      <c r="A30" s="15"/>
      <c r="B30" s="11"/>
      <c r="C30" s="12"/>
      <c r="D30" s="16" t="str">
        <f t="shared" si="0"/>
        <v/>
      </c>
      <c r="E30" s="2" t="str">
        <f t="shared" si="1"/>
        <v/>
      </c>
      <c r="F30" s="12"/>
      <c r="G30" s="17" t="str">
        <f t="shared" si="2"/>
        <v/>
      </c>
      <c r="H30" s="3" t="str">
        <f t="shared" si="3"/>
        <v/>
      </c>
      <c r="I30" s="12"/>
      <c r="J30" s="17" t="str">
        <f t="shared" si="12"/>
        <v/>
      </c>
      <c r="K30" s="3" t="str">
        <f t="shared" si="13"/>
        <v/>
      </c>
      <c r="L30" s="24"/>
      <c r="M30" s="21" t="str">
        <f t="shared" si="14"/>
        <v/>
      </c>
      <c r="N30" s="2" t="str">
        <f t="shared" si="4"/>
        <v/>
      </c>
      <c r="O30" s="24"/>
      <c r="P30" s="21" t="str">
        <f t="shared" si="5"/>
        <v/>
      </c>
      <c r="Q30" s="2" t="str">
        <f t="shared" si="22"/>
        <v/>
      </c>
      <c r="R30" s="24"/>
      <c r="S30" s="21" t="str">
        <f t="shared" si="20"/>
        <v/>
      </c>
      <c r="T30" s="2" t="str">
        <f t="shared" si="8"/>
        <v/>
      </c>
      <c r="U30" s="22" t="str">
        <f t="shared" si="9"/>
        <v xml:space="preserve"> </v>
      </c>
      <c r="V30" s="2" t="str">
        <f>IF(COUNT(D30,G30,J30,M30,O30,R30)=0,"",IF(OR(AND(OR(AND(C30&lt;40%,$C$6),AND(F30&lt;40%,$C$7&gt;0%),AND(I30&lt;40%,$C$8&gt;0%),AND(L30&lt;40%,$C$9&gt;0%),AND(O30&lt;40%,$C$10&gt;0%),AND(R30&lt;40%,$C$11&gt;0%)),U30&gt;49.5),COUNT(C30,F30,I30,L30,O30,R30)&lt;Calcs!$B$7),"IC",IF(U30&gt;=79.5,"HD",IF(U30&gt;=69.5,"D",IF(U30&gt;=59.5,"CR",IF(U30&gt;=49.5,"P","N"))))))</f>
        <v/>
      </c>
      <c r="W30" s="23" t="str">
        <f>IF(OR(V30="P",V30="CR",V30="D",V30="hd",COUNT(C30,F30,I30,L30,O30)=0),"",IF(Calcs!$B$7=5,AB30,IF(Calcs!$B$7=4,AC30,IF(Calcs!$B$7=3,AD30,""))))</f>
        <v/>
      </c>
      <c r="X30" s="43"/>
      <c r="Y30" s="22" t="str">
        <f t="shared" si="15"/>
        <v xml:space="preserve"> </v>
      </c>
      <c r="Z30" s="2" t="str">
        <f t="shared" si="16"/>
        <v/>
      </c>
      <c r="AB30" s="6" t="str">
        <f t="shared" si="17"/>
        <v>N</v>
      </c>
      <c r="AC30" s="6" t="str">
        <f t="shared" si="18"/>
        <v>N</v>
      </c>
      <c r="AD30" s="6" t="str">
        <f t="shared" si="19"/>
        <v>N</v>
      </c>
    </row>
    <row r="31" spans="1:30" s="18" customFormat="1" x14ac:dyDescent="0.2">
      <c r="A31" s="15"/>
      <c r="B31" s="11"/>
      <c r="C31" s="12"/>
      <c r="D31" s="16" t="str">
        <f t="shared" si="0"/>
        <v/>
      </c>
      <c r="E31" s="2" t="str">
        <f t="shared" si="1"/>
        <v/>
      </c>
      <c r="F31" s="12"/>
      <c r="G31" s="17" t="str">
        <f t="shared" si="2"/>
        <v/>
      </c>
      <c r="H31" s="3" t="str">
        <f t="shared" si="3"/>
        <v/>
      </c>
      <c r="I31" s="12"/>
      <c r="J31" s="17" t="str">
        <f t="shared" si="12"/>
        <v/>
      </c>
      <c r="K31" s="3" t="str">
        <f t="shared" si="13"/>
        <v/>
      </c>
      <c r="L31" s="24"/>
      <c r="M31" s="21" t="str">
        <f t="shared" si="14"/>
        <v/>
      </c>
      <c r="N31" s="2" t="str">
        <f t="shared" si="4"/>
        <v/>
      </c>
      <c r="O31" s="24"/>
      <c r="P31" s="21" t="str">
        <f t="shared" si="5"/>
        <v/>
      </c>
      <c r="Q31" s="2" t="str">
        <f t="shared" si="22"/>
        <v/>
      </c>
      <c r="R31" s="24"/>
      <c r="S31" s="21" t="str">
        <f t="shared" si="20"/>
        <v/>
      </c>
      <c r="T31" s="2" t="str">
        <f t="shared" si="8"/>
        <v/>
      </c>
      <c r="U31" s="22" t="str">
        <f t="shared" si="9"/>
        <v xml:space="preserve"> </v>
      </c>
      <c r="V31" s="2" t="str">
        <f>IF(COUNT(D31,G31,J31,M31,O31,R31)=0,"",IF(OR(AND(OR(AND(C31&lt;40%,$C$6),AND(F31&lt;40%,$C$7&gt;0%),AND(I31&lt;40%,$C$8&gt;0%),AND(L31&lt;40%,$C$9&gt;0%),AND(O31&lt;40%,$C$10&gt;0%),AND(R31&lt;40%,$C$11&gt;0%)),U31&gt;49.5),COUNT(C31,F31,I31,L31,O31,R31)&lt;Calcs!$B$7),"IC",IF(U31&gt;=79.5,"HD",IF(U31&gt;=69.5,"D",IF(U31&gt;=59.5,"CR",IF(U31&gt;=49.5,"P","N"))))))</f>
        <v/>
      </c>
      <c r="W31" s="23" t="str">
        <f>IF(OR(V31="P",V31="CR",V31="D",V31="hd",COUNT(C31,F31,I31,L31,O31)=0),"",IF(Calcs!$B$7=5,AB31,IF(Calcs!$B$7=4,AC31,IF(Calcs!$B$7=3,AD31,""))))</f>
        <v/>
      </c>
      <c r="X31" s="43"/>
      <c r="Y31" s="22" t="str">
        <f t="shared" si="15"/>
        <v xml:space="preserve"> </v>
      </c>
      <c r="Z31" s="2" t="str">
        <f t="shared" si="16"/>
        <v/>
      </c>
      <c r="AB31" s="6" t="str">
        <f t="shared" si="17"/>
        <v>N</v>
      </c>
      <c r="AC31" s="6" t="str">
        <f t="shared" si="18"/>
        <v>N</v>
      </c>
      <c r="AD31" s="6" t="str">
        <f t="shared" si="19"/>
        <v>N</v>
      </c>
    </row>
    <row r="32" spans="1:30" x14ac:dyDescent="0.2">
      <c r="A32" s="36" t="s">
        <v>19</v>
      </c>
      <c r="B32" s="36"/>
      <c r="C32" s="37">
        <f>IF(COUNT(C17:C31)=0,"",SUM(C17:C31)/COUNT(C17:C31))</f>
        <v>0.12</v>
      </c>
      <c r="D32" s="38">
        <f>IF(C32="","",(C32*$C$6)*100)</f>
        <v>2.4</v>
      </c>
      <c r="E32" s="39" t="str">
        <f>IF(C32="","",IF(C32&gt;=0.8,"HD",IF(C32&gt;=0.7,"D",IF(C32&gt;=0.6,"CR",IF(C32&gt;=0.5,"P","N")))))</f>
        <v>N</v>
      </c>
      <c r="F32" s="37">
        <f>IF(COUNT(F17:F31)=0,"",SUM(F17:F31)/COUNT(F17:F31))</f>
        <v>0.04</v>
      </c>
      <c r="G32" s="40">
        <f>IF(F32="","",(F32*$C$7)*100)</f>
        <v>0.8</v>
      </c>
      <c r="H32" s="39" t="str">
        <f>IF(F32="","",IF(F32&gt;=0.8,"HD",IF(F32&gt;=0.7,"D",IF(F32&gt;=0.6,"CR",IF(F32&gt;=0.5,"P","N")))))</f>
        <v>N</v>
      </c>
      <c r="I32" s="37">
        <f>IF(COUNT(I17:I31)=0,"",SUM(I17:I31)/COUNT(I17:I31))</f>
        <v>1</v>
      </c>
      <c r="J32" s="40">
        <f>IF(I32="","",(I32*$C$8)*100)</f>
        <v>10</v>
      </c>
      <c r="K32" s="39" t="str">
        <f>IF(I32="","",IF(I32&gt;=0.8,"HD",IF(I32&gt;=0.7,"D",IF(I32&gt;=0.6,"CR",IF(I32&gt;=0.5,"P","N")))))</f>
        <v>HD</v>
      </c>
      <c r="L32" s="37">
        <f>IF(COUNT(L17:L31)=0,"",SUM(L17:L31)/COUNT(L17:L31))</f>
        <v>0.8</v>
      </c>
      <c r="M32" s="41">
        <f>IF(L32="","",(L32*$C$11)*100)</f>
        <v>0</v>
      </c>
      <c r="N32" s="39" t="str">
        <f>IF(L32="","",IF(L32&gt;=0.8,"HD",IF(L32&gt;=0.7,"D",IF(L32&gt;=0.6,"CR",IF(L32&gt;=0.5,"P","N")))))</f>
        <v>HD</v>
      </c>
      <c r="O32" s="37">
        <f>IF(COUNT(O17:O31)=0,"",SUM(O17:O31)/COUNT(O17:O31))</f>
        <v>0.7</v>
      </c>
      <c r="P32" s="41">
        <f>IF(O32="","",(O32*$C$11)*100)</f>
        <v>0</v>
      </c>
      <c r="Q32" s="39" t="str">
        <f>IF(O32="","",IF(O32&gt;=0.8,"HD",IF(O32&gt;=0.7,"D",IF(O32&gt;=0.6,"CR",IF(O32&gt;=0.5,"P","N")))))</f>
        <v>D</v>
      </c>
      <c r="R32" s="37" t="str">
        <f>IF(COUNT(R17:R31)=0,"",SUM(R17:R31)/COUNT(R17:R31))</f>
        <v/>
      </c>
      <c r="S32" s="41" t="str">
        <f>IF(R32="","",(R32*$C$11)*100)</f>
        <v/>
      </c>
      <c r="T32" s="39" t="str">
        <f>IF(R32="","",IF(R32&gt;=0.8,"HD",IF(R32&gt;=0.7,"D",IF(R32&gt;=0.6,"CR",IF(R32&gt;=0.5,"P","N")))))</f>
        <v/>
      </c>
      <c r="U32" s="37">
        <f>IF(COUNT(U17:U31)=0,"",(SUM(U17:U31)/COUNT(U17:U31))/100)</f>
        <v>0.33200000000000002</v>
      </c>
      <c r="V32" s="39" t="str">
        <f>IF(U32="","",IF(U32&gt;=0.8,"HD",IF(U32&gt;=0.7,"D",IF(U32&gt;=0.6,"CR",IF(U32&gt;=0.5,"P","N")))))</f>
        <v>N</v>
      </c>
      <c r="Y32" s="37" t="str">
        <f>IF(COUNT(Y17:Y31)=0,"",(SUM(Y17:Y31)/COUNT(Y17:Y31))/100)</f>
        <v/>
      </c>
      <c r="Z32" s="39" t="str">
        <f>IF(Y32="","",IF(Y32&gt;=0.8,"HD",IF(Y32&gt;=0.7,"D",IF(Y32&gt;=0.6,"CR",IF(Y32&gt;=0.5,"P","N")))))</f>
        <v/>
      </c>
    </row>
    <row r="33" spans="1:19" x14ac:dyDescent="0.2">
      <c r="C33" s="13"/>
      <c r="D33" s="13"/>
      <c r="F33" s="13"/>
      <c r="G33" s="13"/>
      <c r="I33" s="13"/>
      <c r="J33" s="13"/>
      <c r="L33" s="13"/>
      <c r="M33" s="13"/>
      <c r="O33" s="13"/>
      <c r="P33" s="13"/>
      <c r="R33" s="13"/>
      <c r="S33" s="13"/>
    </row>
    <row r="34" spans="1:19" x14ac:dyDescent="0.2">
      <c r="A34" s="4" t="s">
        <v>20</v>
      </c>
      <c r="C34" s="13"/>
      <c r="D34" s="13"/>
      <c r="F34" s="13"/>
      <c r="G34" s="13"/>
      <c r="I34" s="13"/>
      <c r="J34" s="13"/>
      <c r="L34" s="13"/>
      <c r="M34" s="13"/>
      <c r="O34" s="13"/>
      <c r="P34" s="13"/>
      <c r="R34" s="13"/>
      <c r="S34" s="13"/>
    </row>
    <row r="35" spans="1:19" x14ac:dyDescent="0.2">
      <c r="D35" s="13"/>
      <c r="F35" s="13"/>
      <c r="G35" s="13"/>
      <c r="I35" s="13"/>
      <c r="J35" s="13"/>
      <c r="L35" s="13"/>
      <c r="M35" s="13"/>
      <c r="O35" s="13"/>
      <c r="P35" s="13"/>
      <c r="R35" s="13"/>
      <c r="S35" s="13"/>
    </row>
    <row r="36" spans="1:19" x14ac:dyDescent="0.2">
      <c r="A36" s="4" t="s">
        <v>21</v>
      </c>
      <c r="B36" s="5" t="s">
        <v>18</v>
      </c>
      <c r="C36" s="4" t="s">
        <v>22</v>
      </c>
      <c r="D36" s="13"/>
      <c r="F36" s="13"/>
      <c r="G36" s="13"/>
      <c r="I36" s="13"/>
      <c r="J36" s="13"/>
      <c r="L36" s="13"/>
      <c r="M36" s="13"/>
      <c r="O36" s="13"/>
      <c r="P36" s="13"/>
      <c r="R36" s="13"/>
      <c r="S36" s="13"/>
    </row>
    <row r="37" spans="1:19" x14ac:dyDescent="0.2">
      <c r="A37" s="6" t="s">
        <v>23</v>
      </c>
      <c r="B37" s="13" t="s">
        <v>24</v>
      </c>
      <c r="C37" s="13" t="s">
        <v>25</v>
      </c>
      <c r="D37" s="13"/>
      <c r="F37" s="13"/>
      <c r="G37" s="13"/>
      <c r="I37" s="13"/>
      <c r="J37" s="13"/>
      <c r="L37" s="13"/>
      <c r="M37" s="13"/>
      <c r="O37" s="13"/>
      <c r="P37" s="13"/>
      <c r="R37" s="13"/>
      <c r="S37" s="13"/>
    </row>
    <row r="38" spans="1:19" x14ac:dyDescent="0.2">
      <c r="A38" s="6" t="s">
        <v>26</v>
      </c>
      <c r="B38" s="6" t="s">
        <v>27</v>
      </c>
      <c r="C38" s="13" t="s">
        <v>28</v>
      </c>
      <c r="D38" s="13"/>
      <c r="F38" s="13"/>
      <c r="G38" s="13"/>
      <c r="I38" s="13"/>
      <c r="J38" s="13"/>
      <c r="L38" s="13"/>
      <c r="M38" s="13"/>
      <c r="O38" s="13"/>
      <c r="P38" s="13"/>
      <c r="R38" s="13"/>
      <c r="S38" s="13"/>
    </row>
    <row r="39" spans="1:19" x14ac:dyDescent="0.2">
      <c r="A39" s="6" t="s">
        <v>29</v>
      </c>
      <c r="B39" s="6" t="s">
        <v>30</v>
      </c>
      <c r="C39" s="13" t="s">
        <v>31</v>
      </c>
      <c r="F39" s="13"/>
      <c r="I39" s="13"/>
      <c r="L39" s="13"/>
      <c r="O39" s="13"/>
      <c r="R39" s="13"/>
    </row>
    <row r="40" spans="1:19" x14ac:dyDescent="0.2">
      <c r="A40" s="6" t="s">
        <v>32</v>
      </c>
      <c r="B40" s="6" t="s">
        <v>33</v>
      </c>
      <c r="C40" s="13" t="s">
        <v>34</v>
      </c>
      <c r="F40" s="13"/>
      <c r="I40" s="13"/>
      <c r="L40" s="13"/>
      <c r="O40" s="13"/>
      <c r="R40" s="13"/>
    </row>
    <row r="41" spans="1:19" x14ac:dyDescent="0.2">
      <c r="A41" s="6" t="s">
        <v>35</v>
      </c>
      <c r="B41" s="6" t="s">
        <v>36</v>
      </c>
      <c r="C41" s="13" t="s">
        <v>37</v>
      </c>
      <c r="F41" s="13"/>
      <c r="I41" s="13"/>
      <c r="L41" s="13"/>
      <c r="O41" s="13"/>
      <c r="R41" s="13"/>
    </row>
    <row r="42" spans="1:19" x14ac:dyDescent="0.2">
      <c r="A42" s="6" t="s">
        <v>38</v>
      </c>
      <c r="B42" s="6" t="s">
        <v>39</v>
      </c>
      <c r="C42" s="13" t="s">
        <v>40</v>
      </c>
      <c r="F42" s="13"/>
      <c r="I42" s="13"/>
      <c r="L42" s="13"/>
      <c r="O42" s="13"/>
      <c r="R42" s="13"/>
    </row>
    <row r="43" spans="1:19" x14ac:dyDescent="0.2">
      <c r="A43" s="19">
        <v>0.5</v>
      </c>
      <c r="B43" s="6" t="s">
        <v>41</v>
      </c>
      <c r="C43" s="13" t="s">
        <v>42</v>
      </c>
      <c r="F43" s="13"/>
      <c r="I43" s="13"/>
      <c r="L43" s="13"/>
      <c r="O43" s="13"/>
      <c r="R43" s="13"/>
    </row>
    <row r="44" spans="1:19" x14ac:dyDescent="0.2">
      <c r="B44" s="20" t="s">
        <v>49</v>
      </c>
      <c r="C44" s="20" t="s">
        <v>43</v>
      </c>
      <c r="D44" s="51" t="s">
        <v>44</v>
      </c>
      <c r="E44" s="51"/>
      <c r="F44" s="20"/>
    </row>
    <row r="45" spans="1:19" ht="25.5" x14ac:dyDescent="0.2">
      <c r="B45" s="20" t="s">
        <v>45</v>
      </c>
      <c r="C45" s="20" t="s">
        <v>46</v>
      </c>
      <c r="D45" s="51" t="s">
        <v>44</v>
      </c>
      <c r="E45" s="51"/>
    </row>
    <row r="46" spans="1:19" x14ac:dyDescent="0.2">
      <c r="B46" s="20" t="s">
        <v>47</v>
      </c>
      <c r="C46" s="20" t="s">
        <v>48</v>
      </c>
      <c r="D46" s="51" t="s">
        <v>44</v>
      </c>
      <c r="E46" s="51"/>
    </row>
  </sheetData>
  <sheetProtection password="C450" sheet="1" objects="1" scenarios="1" selectLockedCells="1"/>
  <mergeCells count="5">
    <mergeCell ref="X14:X16"/>
    <mergeCell ref="D46:E46"/>
    <mergeCell ref="D45:E45"/>
    <mergeCell ref="D44:E44"/>
    <mergeCell ref="W14:W16"/>
  </mergeCells>
  <phoneticPr fontId="0" type="noConversion"/>
  <pageMargins left="0.41" right="0.53" top="0.52" bottom="0.53" header="0.51180555555555562" footer="0.51180555555555562"/>
  <pageSetup paperSize="9" scale="53" firstPageNumber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8" sqref="B8"/>
    </sheetView>
  </sheetViews>
  <sheetFormatPr defaultRowHeight="12.75" x14ac:dyDescent="0.2"/>
  <cols>
    <col min="1" max="1" width="25.85546875" customWidth="1"/>
  </cols>
  <sheetData>
    <row r="1" spans="1:7" x14ac:dyDescent="0.2">
      <c r="B1" s="6">
        <f>IF(Template!C6=0," ",1)</f>
        <v>1</v>
      </c>
      <c r="G1">
        <f>IF(COUNT(Template!D17,Template!G17,Template!J17,Template!M17)&lt;Calcs!B7,0,1)</f>
        <v>0</v>
      </c>
    </row>
    <row r="2" spans="1:7" x14ac:dyDescent="0.2">
      <c r="B2" s="6">
        <f>IF(Template!C7=0," ",1)</f>
        <v>1</v>
      </c>
    </row>
    <row r="3" spans="1:7" x14ac:dyDescent="0.2">
      <c r="B3" s="6">
        <f>IF(Template!C8=0," ",1)</f>
        <v>1</v>
      </c>
    </row>
    <row r="4" spans="1:7" x14ac:dyDescent="0.2">
      <c r="B4" s="6">
        <f>IF(Template!C9=0," ",1)</f>
        <v>1</v>
      </c>
    </row>
    <row r="5" spans="1:7" x14ac:dyDescent="0.2">
      <c r="B5" s="6">
        <f>IF(Template!C10=0," ",1)</f>
        <v>1</v>
      </c>
    </row>
    <row r="6" spans="1:7" x14ac:dyDescent="0.2">
      <c r="B6" s="6" t="str">
        <f>IF(Template!C11=0," ",1)</f>
        <v xml:space="preserve"> </v>
      </c>
    </row>
    <row r="7" spans="1:7" x14ac:dyDescent="0.2">
      <c r="A7" t="s">
        <v>50</v>
      </c>
      <c r="B7">
        <f>SUM(B1:B6)</f>
        <v>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Template</vt:lpstr>
      <vt:lpstr>Calcs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Park</dc:creator>
  <cp:lastModifiedBy>Andre van Oudtshoorn</cp:lastModifiedBy>
  <cp:revision>1</cp:revision>
  <cp:lastPrinted>2010-06-25T02:59:44Z</cp:lastPrinted>
  <dcterms:created xsi:type="dcterms:W3CDTF">2004-07-05T01:55:42Z</dcterms:created>
  <dcterms:modified xsi:type="dcterms:W3CDTF">2013-10-17T06:00:49Z</dcterms:modified>
</cp:coreProperties>
</file>